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xWindow="360" yWindow="45" windowWidth="20730" windowHeight="10020"/>
  </bookViews>
  <sheets>
    <sheet name="A" sheetId="1" r:id="rId1"/>
  </sheets>
  <definedNames>
    <definedName name="EEE">A!$L$60</definedName>
    <definedName name="FFF">A!$L$61</definedName>
    <definedName name="GGG">A!$L$62</definedName>
    <definedName name="GR">A!$B$54</definedName>
    <definedName name="HHH">A!$L$63</definedName>
    <definedName name="III">A!$L$64</definedName>
    <definedName name="JJJ">A!$L$65</definedName>
    <definedName name="ND_DN">A!$L$59</definedName>
    <definedName name="PHID">A!$D$54</definedName>
    <definedName name="PHIN">A!$C$54</definedName>
    <definedName name="_xlnm.Print_Area" localSheetId="0">A!$B$21:$M$28</definedName>
    <definedName name="Print_Area_MI" localSheetId="0">A!$B$21:$M$28</definedName>
    <definedName name="QQQ">A!$L$66</definedName>
  </definedNames>
  <calcPr calcId="144525" iterate="1" iterateCount="1"/>
</workbook>
</file>

<file path=xl/calcChain.xml><?xml version="1.0" encoding="utf-8"?>
<calcChain xmlns="http://schemas.openxmlformats.org/spreadsheetml/2006/main">
  <c r="L59" i="1" l="1"/>
  <c r="L60" i="1" s="1"/>
  <c r="L64" i="1" s="1"/>
  <c r="L66" i="1" s="1"/>
  <c r="B59" i="1" s="1"/>
  <c r="C38" i="1"/>
  <c r="D49" i="1" s="1"/>
  <c r="B36" i="1"/>
  <c r="B38" i="1" s="1"/>
  <c r="E43" i="1"/>
  <c r="F43" i="1" s="1"/>
  <c r="D44" i="1"/>
  <c r="D43" i="1"/>
  <c r="D38" i="1"/>
  <c r="E28" i="1"/>
  <c r="A28" i="1"/>
  <c r="B28" i="1" s="1"/>
  <c r="D28" i="1" l="1"/>
  <c r="C28" i="1"/>
  <c r="E44" i="1"/>
  <c r="L61" i="1"/>
  <c r="L62" i="1"/>
  <c r="L63" i="1"/>
  <c r="L65" i="1" l="1"/>
  <c r="E45" i="1"/>
  <c r="F44" i="1"/>
  <c r="F45" i="1" s="1"/>
  <c r="H45" i="1" l="1"/>
  <c r="D48" i="1" s="1"/>
  <c r="D47" i="1"/>
</calcChain>
</file>

<file path=xl/sharedStrings.xml><?xml version="1.0" encoding="utf-8"?>
<sst xmlns="http://schemas.openxmlformats.org/spreadsheetml/2006/main" count="101" uniqueCount="72">
  <si>
    <t>WORK AREA</t>
  </si>
  <si>
    <t>PROGRAM DOCUMENTATION</t>
  </si>
  <si>
    <t>Chose Laminated Shaly Sand, Laminated Porosity, or Hester's  Model</t>
  </si>
  <si>
    <t xml:space="preserve">Enter  Input Parameters </t>
  </si>
  <si>
    <t>Read answers in Calculated Model Results</t>
  </si>
  <si>
    <t>INPUT PARAMETERS - LAMINATED SHALY SANDS</t>
  </si>
  <si>
    <t>Vsh</t>
  </si>
  <si>
    <t>PHIe</t>
  </si>
  <si>
    <t>Rshale</t>
  </si>
  <si>
    <t>Rsand</t>
  </si>
  <si>
    <t>RW@FT</t>
  </si>
  <si>
    <t>A</t>
  </si>
  <si>
    <t>M</t>
  </si>
  <si>
    <t>N</t>
  </si>
  <si>
    <t>frac</t>
  </si>
  <si>
    <t>ohm-m</t>
  </si>
  <si>
    <t>CALCULATED MODEL RESULTS</t>
  </si>
  <si>
    <t>COND</t>
  </si>
  <si>
    <t>RESD</t>
  </si>
  <si>
    <t>SWa</t>
  </si>
  <si>
    <t>SWs</t>
  </si>
  <si>
    <t>SWsand</t>
  </si>
  <si>
    <t>mS/m</t>
  </si>
  <si>
    <t>INPUT PARAMETERS - LAMINATED POROSITY</t>
  </si>
  <si>
    <t>Sw</t>
  </si>
  <si>
    <t>Layer 1</t>
  </si>
  <si>
    <t>Layer 2</t>
  </si>
  <si>
    <t>Averages</t>
  </si>
  <si>
    <t>RESD from COND</t>
  </si>
  <si>
    <t>SW From RESDavg ==&gt;</t>
  </si>
  <si>
    <t>This is NOT what a log sees</t>
  </si>
  <si>
    <t>SW From CONDavg ==&gt;</t>
  </si>
  <si>
    <t>This is the best log analysis answer</t>
  </si>
  <si>
    <t>SW From BVW / PHIe ==&gt;</t>
  </si>
  <si>
    <t>This is the truth</t>
  </si>
  <si>
    <t>INPUT PARAMETERS - HESTER'S LAMINATED MODEL</t>
  </si>
  <si>
    <t>GR</t>
  </si>
  <si>
    <t>PHIN</t>
  </si>
  <si>
    <t>PHID</t>
  </si>
  <si>
    <t>api</t>
  </si>
  <si>
    <t xml:space="preserve"> </t>
  </si>
  <si>
    <t>Hester's Number (Qual1)</t>
  </si>
  <si>
    <t>ND-DN</t>
  </si>
  <si>
    <t>E</t>
  </si>
  <si>
    <t>F</t>
  </si>
  <si>
    <t>G</t>
  </si>
  <si>
    <t>H</t>
  </si>
  <si>
    <t>I</t>
  </si>
  <si>
    <t>J</t>
  </si>
  <si>
    <t>Q</t>
  </si>
  <si>
    <t xml:space="preserve">                            META/LOG "LAM"</t>
  </si>
  <si>
    <t>REFERENCE:</t>
  </si>
  <si>
    <t xml:space="preserve">www.spec2000.net/17-speclam.htm  </t>
  </si>
  <si>
    <t xml:space="preserve">  This is what logs see</t>
  </si>
  <si>
    <t xml:space="preserve">  These are the real rock properties</t>
  </si>
  <si>
    <t xml:space="preserve">        |_________|____These are the average rock properties</t>
  </si>
  <si>
    <t xml:space="preserve">        ^                  ^                         ^_________^__These are estimates of shale and sand properties</t>
  </si>
  <si>
    <t xml:space="preserve"> SWsand is much less than SWa or SWs, which are based on average properties.</t>
  </si>
  <si>
    <t xml:space="preserve">  &lt;== Actual  log data in a laminated shaly sand.</t>
  </si>
  <si>
    <t>Higher Hester Number is better quality gas sand.</t>
  </si>
  <si>
    <t>Read Terms of Use</t>
  </si>
  <si>
    <t xml:space="preserve">                              A Knowledge Based System For Formation Evaluation     </t>
  </si>
  <si>
    <t xml:space="preserve">   MODELING LAMINATED SANDS -- RESISTIVITY, POROSITY, SATURATION, HESTER NUMBER</t>
  </si>
  <si>
    <t>c. E. R. Crain, P.Eng. 2018</t>
  </si>
  <si>
    <t>Well Name</t>
  </si>
  <si>
    <t>PCP Beaverlodge 11-36</t>
  </si>
  <si>
    <t>Field / Zone</t>
  </si>
  <si>
    <t>Beaverlodge / Halfway</t>
  </si>
  <si>
    <t xml:space="preserve">Analyst  </t>
  </si>
  <si>
    <t>E. R. Crain, P.Eng.</t>
  </si>
  <si>
    <t xml:space="preserve">Date  </t>
  </si>
  <si>
    <t xml:space="preserve"> 2018-09-27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</si>
</sst>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_)"/>
    <numFmt numFmtId="165" formatCode="0.000_)"/>
    <numFmt numFmtId="166" formatCode="0.0_)"/>
    <numFmt numFmtId="167" formatCode="0_)"/>
  </numFmts>
  <fonts count="12">
    <font>
      <sz val="10"/>
      <name val="Arial"/>
    </font>
    <font>
      <b/>
      <sz val="24"/>
      <color indexed="13"/>
      <name val="Times New Roman"/>
      <family val="1"/>
    </font>
    <font>
      <sz val="10"/>
      <name val="Arial"/>
      <family val="2"/>
    </font>
    <font>
      <b/>
      <sz val="14"/>
      <color indexed="13"/>
      <name val="COUR"/>
    </font>
    <font>
      <b/>
      <sz val="10"/>
      <name val="Arial"/>
      <family val="2"/>
    </font>
    <font>
      <b/>
      <sz val="10"/>
      <color indexed="13"/>
      <name val="Arial"/>
      <family val="2"/>
    </font>
    <font>
      <b/>
      <sz val="10"/>
      <color indexed="8"/>
      <name val="COUR"/>
    </font>
    <font>
      <b/>
      <sz val="12"/>
      <color indexed="8"/>
      <name val="COUR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1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auto="1"/>
      </left>
      <right/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indexed="8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auto="1"/>
      </left>
      <right/>
      <top/>
      <bottom style="medium">
        <color indexed="8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164" fontId="1" fillId="2" borderId="1" xfId="0" applyNumberFormat="1" applyFont="1" applyFill="1" applyBorder="1" applyProtection="1"/>
    <xf numFmtId="164" fontId="1" fillId="2" borderId="2" xfId="0" applyNumberFormat="1" applyFont="1" applyFill="1" applyBorder="1" applyProtection="1"/>
    <xf numFmtId="0" fontId="2" fillId="0" borderId="0" xfId="0" applyFont="1" applyProtection="1"/>
    <xf numFmtId="164" fontId="3" fillId="2" borderId="0" xfId="0" applyNumberFormat="1" applyFont="1" applyFill="1" applyProtection="1"/>
    <xf numFmtId="164" fontId="3" fillId="2" borderId="4" xfId="0" applyNumberFormat="1" applyFont="1" applyFill="1" applyBorder="1" applyProtection="1"/>
    <xf numFmtId="164" fontId="5" fillId="2" borderId="0" xfId="0" applyNumberFormat="1" applyFont="1" applyFill="1" applyProtection="1"/>
    <xf numFmtId="164" fontId="5" fillId="2" borderId="4" xfId="0" applyNumberFormat="1" applyFont="1" applyFill="1" applyBorder="1" applyProtection="1"/>
    <xf numFmtId="164" fontId="7" fillId="3" borderId="5" xfId="0" applyNumberFormat="1" applyFont="1" applyFill="1" applyBorder="1" applyProtection="1"/>
    <xf numFmtId="164" fontId="6" fillId="3" borderId="5" xfId="0" applyNumberFormat="1" applyFont="1" applyFill="1" applyBorder="1" applyProtection="1"/>
    <xf numFmtId="164" fontId="6" fillId="3" borderId="6" xfId="0" applyNumberFormat="1" applyFont="1" applyFill="1" applyBorder="1" applyProtection="1"/>
    <xf numFmtId="0" fontId="4" fillId="0" borderId="0" xfId="0" applyFont="1" applyProtection="1"/>
    <xf numFmtId="0" fontId="4" fillId="0" borderId="4" xfId="0" applyFont="1" applyBorder="1" applyProtection="1"/>
    <xf numFmtId="0" fontId="8" fillId="2" borderId="0" xfId="0" applyFont="1" applyFill="1" applyProtection="1"/>
    <xf numFmtId="0" fontId="9" fillId="2" borderId="3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9" fillId="2" borderId="0" xfId="0" applyFont="1" applyFill="1" applyProtection="1"/>
    <xf numFmtId="0" fontId="9" fillId="2" borderId="4" xfId="0" applyFont="1" applyFill="1" applyBorder="1" applyProtection="1"/>
    <xf numFmtId="164" fontId="4" fillId="0" borderId="0" xfId="0" applyNumberFormat="1" applyFont="1" applyProtection="1"/>
    <xf numFmtId="165" fontId="4" fillId="0" borderId="0" xfId="0" applyNumberFormat="1" applyFont="1" applyProtection="1"/>
    <xf numFmtId="0" fontId="4" fillId="0" borderId="0" xfId="0" applyFont="1" applyAlignment="1" applyProtection="1">
      <alignment horizontal="center"/>
    </xf>
    <xf numFmtId="165" fontId="4" fillId="0" borderId="0" xfId="0" applyNumberFormat="1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66" fontId="4" fillId="0" borderId="0" xfId="0" applyNumberFormat="1" applyFont="1" applyProtection="1"/>
    <xf numFmtId="167" fontId="4" fillId="0" borderId="0" xfId="0" applyNumberFormat="1" applyFont="1" applyProtection="1"/>
    <xf numFmtId="166" fontId="4" fillId="0" borderId="4" xfId="0" applyNumberFormat="1" applyFont="1" applyBorder="1" applyProtection="1"/>
    <xf numFmtId="166" fontId="8" fillId="2" borderId="0" xfId="0" applyNumberFormat="1" applyFont="1" applyFill="1" applyProtection="1"/>
    <xf numFmtId="167" fontId="8" fillId="2" borderId="0" xfId="0" applyNumberFormat="1" applyFont="1" applyFill="1" applyProtection="1"/>
    <xf numFmtId="166" fontId="8" fillId="2" borderId="4" xfId="0" applyNumberFormat="1" applyFont="1" applyFill="1" applyBorder="1" applyProtection="1"/>
    <xf numFmtId="0" fontId="9" fillId="2" borderId="4" xfId="0" applyFont="1" applyFill="1" applyBorder="1" applyAlignment="1" applyProtection="1">
      <alignment horizontal="center"/>
    </xf>
    <xf numFmtId="167" fontId="4" fillId="0" borderId="0" xfId="0" applyNumberFormat="1" applyFont="1" applyAlignment="1" applyProtection="1">
      <alignment horizontal="center"/>
    </xf>
    <xf numFmtId="164" fontId="4" fillId="0" borderId="4" xfId="0" applyNumberFormat="1" applyFont="1" applyBorder="1" applyProtection="1"/>
    <xf numFmtId="166" fontId="4" fillId="0" borderId="0" xfId="0" applyNumberFormat="1" applyFont="1" applyAlignment="1" applyProtection="1">
      <alignment horizontal="center"/>
    </xf>
    <xf numFmtId="166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center"/>
    </xf>
    <xf numFmtId="164" fontId="4" fillId="0" borderId="8" xfId="0" applyNumberFormat="1" applyFont="1" applyBorder="1" applyProtection="1"/>
    <xf numFmtId="0" fontId="9" fillId="2" borderId="0" xfId="0" applyFont="1" applyFill="1" applyAlignment="1" applyProtection="1">
      <alignment horizontal="centerContinuous"/>
    </xf>
    <xf numFmtId="166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8" fillId="2" borderId="10" xfId="0" applyFont="1" applyFill="1" applyBorder="1" applyProtection="1"/>
    <xf numFmtId="0" fontId="8" fillId="2" borderId="11" xfId="0" applyFont="1" applyFill="1" applyBorder="1" applyProtection="1"/>
    <xf numFmtId="0" fontId="8" fillId="2" borderId="12" xfId="0" applyFont="1" applyFill="1" applyBorder="1" applyProtection="1"/>
    <xf numFmtId="0" fontId="10" fillId="0" borderId="0" xfId="1" applyProtection="1"/>
    <xf numFmtId="165" fontId="4" fillId="0" borderId="9" xfId="0" applyNumberFormat="1" applyFont="1" applyBorder="1" applyProtection="1"/>
    <xf numFmtId="0" fontId="4" fillId="0" borderId="9" xfId="0" applyFont="1" applyBorder="1" applyAlignment="1" applyProtection="1">
      <alignment horizontal="center"/>
    </xf>
    <xf numFmtId="165" fontId="4" fillId="0" borderId="9" xfId="0" applyNumberFormat="1" applyFont="1" applyBorder="1" applyAlignment="1" applyProtection="1">
      <alignment horizontal="center"/>
    </xf>
    <xf numFmtId="164" fontId="4" fillId="0" borderId="9" xfId="0" applyNumberFormat="1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166" fontId="4" fillId="0" borderId="14" xfId="0" applyNumberFormat="1" applyFont="1" applyBorder="1" applyAlignment="1" applyProtection="1">
      <alignment horizontal="center"/>
    </xf>
    <xf numFmtId="164" fontId="4" fillId="0" borderId="14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166" fontId="4" fillId="0" borderId="15" xfId="0" applyNumberFormat="1" applyFont="1" applyBorder="1" applyAlignment="1" applyProtection="1">
      <alignment horizontal="center"/>
    </xf>
    <xf numFmtId="165" fontId="4" fillId="0" borderId="14" xfId="0" applyNumberFormat="1" applyFont="1" applyBorder="1" applyProtection="1"/>
    <xf numFmtId="167" fontId="4" fillId="0" borderId="9" xfId="0" applyNumberFormat="1" applyFont="1" applyBorder="1" applyAlignment="1" applyProtection="1">
      <alignment horizontal="center"/>
    </xf>
    <xf numFmtId="164" fontId="1" fillId="2" borderId="17" xfId="0" applyNumberFormat="1" applyFont="1" applyFill="1" applyBorder="1" applyProtection="1"/>
    <xf numFmtId="164" fontId="3" fillId="2" borderId="18" xfId="0" applyNumberFormat="1" applyFont="1" applyFill="1" applyBorder="1" applyProtection="1"/>
    <xf numFmtId="164" fontId="5" fillId="2" borderId="18" xfId="0" applyNumberFormat="1" applyFont="1" applyFill="1" applyBorder="1" applyProtection="1"/>
    <xf numFmtId="164" fontId="6" fillId="3" borderId="16" xfId="0" applyNumberFormat="1" applyFont="1" applyFill="1" applyBorder="1" applyProtection="1"/>
    <xf numFmtId="0" fontId="4" fillId="0" borderId="18" xfId="0" applyFont="1" applyBorder="1" applyProtection="1"/>
    <xf numFmtId="0" fontId="4" fillId="0" borderId="18" xfId="0" applyFont="1" applyFill="1" applyBorder="1" applyProtection="1"/>
    <xf numFmtId="0" fontId="9" fillId="2" borderId="18" xfId="0" applyFont="1" applyFill="1" applyBorder="1" applyAlignment="1" applyProtection="1">
      <alignment horizontal="center"/>
    </xf>
    <xf numFmtId="164" fontId="4" fillId="0" borderId="18" xfId="0" applyNumberFormat="1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8" fillId="2" borderId="18" xfId="0" applyFont="1" applyFill="1" applyBorder="1" applyProtection="1"/>
    <xf numFmtId="166" fontId="4" fillId="0" borderId="19" xfId="0" applyNumberFormat="1" applyFont="1" applyBorder="1" applyAlignment="1" applyProtection="1">
      <alignment horizontal="center"/>
    </xf>
    <xf numFmtId="164" fontId="4" fillId="0" borderId="18" xfId="0" applyNumberFormat="1" applyFont="1" applyBorder="1" applyProtection="1"/>
    <xf numFmtId="164" fontId="4" fillId="0" borderId="20" xfId="0" applyNumberFormat="1" applyFont="1" applyBorder="1" applyProtection="1"/>
    <xf numFmtId="0" fontId="2" fillId="0" borderId="18" xfId="0" applyFont="1" applyBorder="1" applyProtection="1"/>
    <xf numFmtId="0" fontId="9" fillId="2" borderId="18" xfId="0" applyFont="1" applyFill="1" applyBorder="1" applyAlignment="1" applyProtection="1">
      <alignment horizontal="centerContinuous"/>
    </xf>
    <xf numFmtId="164" fontId="3" fillId="2" borderId="0" xfId="0" applyNumberFormat="1" applyFont="1" applyFill="1" applyBorder="1" applyProtection="1"/>
    <xf numFmtId="164" fontId="5" fillId="2" borderId="0" xfId="0" applyNumberFormat="1" applyFont="1" applyFill="1" applyBorder="1" applyProtection="1"/>
    <xf numFmtId="0" fontId="11" fillId="0" borderId="18" xfId="0" applyNumberFormat="1" applyFont="1" applyBorder="1" applyAlignment="1"/>
    <xf numFmtId="0" fontId="11" fillId="0" borderId="0" xfId="0" applyNumberFormat="1" applyFont="1" applyAlignment="1"/>
    <xf numFmtId="0" fontId="11" fillId="0" borderId="0" xfId="0" applyNumberFormat="1" applyFont="1" applyAlignment="1">
      <alignment horizontal="right"/>
    </xf>
    <xf numFmtId="0" fontId="11" fillId="0" borderId="10" xfId="0" applyNumberFormat="1" applyFont="1" applyBorder="1" applyAlignment="1"/>
    <xf numFmtId="0" fontId="11" fillId="0" borderId="11" xfId="0" applyNumberFormat="1" applyFont="1" applyBorder="1" applyAlignment="1"/>
    <xf numFmtId="0" fontId="11" fillId="0" borderId="12" xfId="0" applyNumberFormat="1" applyFont="1" applyBorder="1" applyAlignment="1"/>
    <xf numFmtId="0" fontId="4" fillId="0" borderId="11" xfId="0" applyFont="1" applyBorder="1" applyProtection="1"/>
    <xf numFmtId="0" fontId="4" fillId="0" borderId="12" xfId="0" applyFont="1" applyBorder="1" applyProtection="1"/>
    <xf numFmtId="15" fontId="11" fillId="0" borderId="10" xfId="0" applyNumberFormat="1" applyFont="1" applyBorder="1" applyAlignment="1"/>
    <xf numFmtId="2" fontId="10" fillId="4" borderId="11" xfId="1" applyNumberFormat="1" applyFill="1" applyBorder="1" applyAlignment="1">
      <alignment horizontal="center"/>
    </xf>
    <xf numFmtId="0" fontId="9" fillId="2" borderId="21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pec2000.net/00-fineprint.htm" TargetMode="External"/><Relationship Id="rId1" Type="http://schemas.openxmlformats.org/officeDocument/2006/relationships/hyperlink" Target="http://www.spec2000.net/17-specla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T127"/>
  <sheetViews>
    <sheetView showGridLines="0" tabSelected="1" defaultGridColor="0" colorId="15" zoomScale="120" workbookViewId="0"/>
  </sheetViews>
  <sheetFormatPr defaultColWidth="8.7109375" defaultRowHeight="12.75"/>
  <cols>
    <col min="1" max="9" width="10.7109375" customWidth="1"/>
    <col min="10" max="12" width="5.7109375" customWidth="1"/>
    <col min="13" max="13" width="8.7109375" customWidth="1"/>
    <col min="14" max="17" width="5.7109375" customWidth="1"/>
  </cols>
  <sheetData>
    <row r="1" spans="1:20" ht="30">
      <c r="A1" s="6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3"/>
    </row>
    <row r="2" spans="1:20" ht="18">
      <c r="A2" s="62" t="s">
        <v>62</v>
      </c>
      <c r="B2" s="4"/>
      <c r="C2" s="4"/>
      <c r="D2" s="4"/>
      <c r="E2" s="4"/>
      <c r="F2" s="4"/>
      <c r="G2" s="4"/>
      <c r="H2" s="4"/>
      <c r="I2" s="4"/>
      <c r="J2" s="76"/>
      <c r="K2" s="76"/>
      <c r="L2" s="4"/>
      <c r="M2" s="5"/>
      <c r="N2" s="3"/>
      <c r="O2" s="3"/>
      <c r="P2" s="3"/>
      <c r="Q2" s="3"/>
      <c r="R2" s="3"/>
      <c r="S2" s="3"/>
      <c r="T2" s="3"/>
    </row>
    <row r="3" spans="1:20" ht="18">
      <c r="A3" s="62" t="s">
        <v>61</v>
      </c>
      <c r="B3" s="4"/>
      <c r="C3" s="4"/>
      <c r="D3" s="4"/>
      <c r="E3" s="4"/>
      <c r="F3" s="4"/>
      <c r="G3" s="4"/>
      <c r="H3" s="4"/>
      <c r="I3" s="4"/>
      <c r="J3" s="76"/>
      <c r="K3" s="76"/>
      <c r="L3" s="4"/>
      <c r="M3" s="5"/>
      <c r="N3" s="3"/>
      <c r="O3" s="3"/>
      <c r="P3" s="3"/>
      <c r="Q3" s="3"/>
      <c r="R3" s="3"/>
      <c r="S3" s="3"/>
      <c r="T3" s="3"/>
    </row>
    <row r="4" spans="1:20" ht="13.5" thickBot="1">
      <c r="A4" s="63"/>
      <c r="B4" s="6"/>
      <c r="C4" s="6"/>
      <c r="D4" s="6"/>
      <c r="E4" s="6"/>
      <c r="F4" s="6"/>
      <c r="G4" s="6"/>
      <c r="H4" s="6"/>
      <c r="I4" s="6"/>
      <c r="J4" s="77"/>
      <c r="K4" s="77"/>
      <c r="L4" s="6"/>
      <c r="M4" s="7"/>
      <c r="N4" s="3"/>
      <c r="O4" s="3"/>
      <c r="P4" s="3"/>
      <c r="Q4" s="3"/>
      <c r="R4" s="3"/>
      <c r="S4" s="3"/>
      <c r="T4" s="3"/>
    </row>
    <row r="5" spans="1:20" ht="17.25" thickTop="1" thickBot="1">
      <c r="A5" s="64" t="s">
        <v>63</v>
      </c>
      <c r="B5" s="8"/>
      <c r="C5" s="8"/>
      <c r="D5" s="8"/>
      <c r="E5" s="8"/>
      <c r="F5" s="8"/>
      <c r="G5" s="8"/>
      <c r="H5" s="8"/>
      <c r="I5" s="87" t="s">
        <v>60</v>
      </c>
      <c r="J5" s="87"/>
      <c r="K5" s="87"/>
      <c r="L5" s="9"/>
      <c r="M5" s="10"/>
      <c r="N5" s="3"/>
      <c r="O5" s="3"/>
      <c r="P5" s="3"/>
      <c r="Q5" s="3"/>
      <c r="R5" s="3"/>
      <c r="S5" s="3"/>
      <c r="T5" s="3"/>
    </row>
    <row r="6" spans="1:20" ht="13.5" thickBot="1">
      <c r="A6" s="65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  <c r="N6" s="3"/>
      <c r="O6" s="3"/>
      <c r="P6" s="3"/>
      <c r="Q6" s="3"/>
      <c r="R6" s="3"/>
      <c r="S6" s="3"/>
      <c r="T6" s="3"/>
    </row>
    <row r="7" spans="1:20" ht="14.25" thickTop="1" thickBot="1">
      <c r="A7" s="78" t="s">
        <v>64</v>
      </c>
      <c r="B7" s="79"/>
      <c r="C7" s="81" t="s">
        <v>65</v>
      </c>
      <c r="D7" s="82"/>
      <c r="E7" s="83"/>
      <c r="F7" s="11"/>
      <c r="G7" s="11"/>
      <c r="H7" s="80" t="s">
        <v>68</v>
      </c>
      <c r="I7" s="81" t="s">
        <v>69</v>
      </c>
      <c r="J7" s="82"/>
      <c r="K7" s="84"/>
      <c r="L7" s="85"/>
      <c r="M7" s="12"/>
      <c r="N7" s="3"/>
      <c r="O7" s="3"/>
      <c r="P7" s="3"/>
      <c r="Q7" s="3"/>
      <c r="R7" s="3"/>
      <c r="S7" s="3"/>
      <c r="T7" s="3"/>
    </row>
    <row r="8" spans="1:20" ht="14.25" thickTop="1" thickBot="1">
      <c r="A8" s="78" t="s">
        <v>66</v>
      </c>
      <c r="B8" s="79"/>
      <c r="C8" s="81" t="s">
        <v>67</v>
      </c>
      <c r="D8" s="82"/>
      <c r="E8" s="83"/>
      <c r="F8" s="11"/>
      <c r="G8" s="11"/>
      <c r="H8" s="80" t="s">
        <v>70</v>
      </c>
      <c r="I8" s="86" t="s">
        <v>71</v>
      </c>
      <c r="J8" s="82"/>
      <c r="K8" s="84"/>
      <c r="L8" s="85"/>
      <c r="M8" s="12"/>
      <c r="N8" s="3"/>
      <c r="O8" s="3"/>
      <c r="P8" s="3"/>
      <c r="Q8" s="3"/>
      <c r="R8" s="3"/>
      <c r="S8" s="3"/>
      <c r="T8" s="3"/>
    </row>
    <row r="9" spans="1:20" ht="14.25" thickTop="1" thickBot="1">
      <c r="A9" s="65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3"/>
      <c r="O9" s="3"/>
      <c r="P9" s="3"/>
      <c r="Q9" s="3"/>
      <c r="R9" s="3"/>
      <c r="S9" s="3"/>
      <c r="T9" s="3"/>
    </row>
    <row r="10" spans="1:20" ht="19.5" thickTop="1" thickBot="1">
      <c r="A10" s="41" t="s">
        <v>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3"/>
      <c r="O10" s="3"/>
      <c r="P10" s="3"/>
      <c r="Q10" s="3"/>
      <c r="R10" s="3"/>
      <c r="S10" s="3"/>
      <c r="T10" s="3"/>
    </row>
    <row r="11" spans="1:20" ht="13.5" thickTop="1">
      <c r="A11" s="65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  <c r="N11" s="3"/>
      <c r="O11" s="3"/>
      <c r="P11" s="3"/>
      <c r="Q11" s="3"/>
      <c r="R11" s="3"/>
      <c r="S11" s="3"/>
      <c r="T11" s="3"/>
    </row>
    <row r="12" spans="1:20">
      <c r="A12" s="65" t="s">
        <v>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  <c r="N12" s="11"/>
      <c r="O12" s="3"/>
      <c r="P12" s="3"/>
      <c r="Q12" s="3"/>
      <c r="R12" s="3"/>
      <c r="S12" s="3"/>
      <c r="T12" s="3"/>
    </row>
    <row r="13" spans="1:20">
      <c r="A13" s="65" t="s">
        <v>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  <c r="N13" s="11"/>
      <c r="O13" s="3"/>
      <c r="P13" s="3"/>
      <c r="Q13" s="3"/>
      <c r="R13" s="3"/>
      <c r="S13" s="3"/>
      <c r="T13" s="3"/>
    </row>
    <row r="14" spans="1:20">
      <c r="A14" s="65" t="s">
        <v>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1"/>
      <c r="O14" s="3"/>
      <c r="P14" s="3"/>
      <c r="Q14" s="3"/>
      <c r="R14" s="3"/>
      <c r="S14" s="3"/>
      <c r="T14" s="3"/>
    </row>
    <row r="15" spans="1:20">
      <c r="A15" s="65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11"/>
      <c r="O15" s="3"/>
      <c r="P15" s="3"/>
      <c r="Q15" s="3"/>
      <c r="R15" s="3"/>
      <c r="S15" s="3"/>
      <c r="T15" s="3"/>
    </row>
    <row r="16" spans="1:20">
      <c r="A16" s="66" t="s">
        <v>51</v>
      </c>
      <c r="B16" s="11"/>
      <c r="C16" s="44" t="s">
        <v>52</v>
      </c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11"/>
      <c r="O16" s="3"/>
      <c r="P16" s="3"/>
      <c r="Q16" s="3"/>
      <c r="R16" s="3"/>
      <c r="S16" s="3"/>
      <c r="T16" s="3"/>
    </row>
    <row r="17" spans="1:20" ht="13.5" thickBot="1">
      <c r="A17" s="65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1"/>
      <c r="O17" s="3"/>
      <c r="P17" s="3"/>
      <c r="Q17" s="3"/>
      <c r="R17" s="3"/>
      <c r="S17" s="3"/>
      <c r="T17" s="3"/>
    </row>
    <row r="18" spans="1:20" ht="19.5" thickTop="1" thickBot="1">
      <c r="A18" s="41" t="s">
        <v>5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11"/>
      <c r="O18" s="3"/>
      <c r="P18" s="3"/>
      <c r="Q18" s="3"/>
      <c r="R18" s="3"/>
      <c r="S18" s="3"/>
      <c r="T18" s="3"/>
    </row>
    <row r="19" spans="1:20" ht="13.5" thickTop="1">
      <c r="A19" s="67" t="s">
        <v>6</v>
      </c>
      <c r="B19" s="15" t="s">
        <v>7</v>
      </c>
      <c r="C19" s="15" t="s">
        <v>8</v>
      </c>
      <c r="D19" s="15" t="s">
        <v>9</v>
      </c>
      <c r="E19" s="15"/>
      <c r="F19" s="15" t="s">
        <v>10</v>
      </c>
      <c r="G19" s="15" t="s">
        <v>11</v>
      </c>
      <c r="H19" s="15" t="s">
        <v>12</v>
      </c>
      <c r="I19" s="15" t="s">
        <v>13</v>
      </c>
      <c r="J19" s="15"/>
      <c r="K19" s="16"/>
      <c r="L19" s="16"/>
      <c r="M19" s="17"/>
      <c r="N19" s="3"/>
      <c r="O19" s="3"/>
      <c r="P19" s="3"/>
      <c r="Q19" s="3"/>
      <c r="R19" s="3"/>
      <c r="S19" s="11"/>
      <c r="T19" s="11"/>
    </row>
    <row r="20" spans="1:20" ht="13.5" thickBot="1">
      <c r="A20" s="67" t="s">
        <v>14</v>
      </c>
      <c r="B20" s="14" t="s">
        <v>14</v>
      </c>
      <c r="C20" s="15" t="s">
        <v>15</v>
      </c>
      <c r="D20" s="15" t="s">
        <v>15</v>
      </c>
      <c r="E20" s="15"/>
      <c r="F20" s="15" t="s">
        <v>15</v>
      </c>
      <c r="G20" s="88" t="s">
        <v>14</v>
      </c>
      <c r="H20" s="88" t="s">
        <v>14</v>
      </c>
      <c r="I20" s="50" t="s">
        <v>14</v>
      </c>
      <c r="J20" s="15"/>
      <c r="K20" s="16"/>
      <c r="L20" s="16"/>
      <c r="M20" s="17"/>
      <c r="N20" s="3"/>
      <c r="O20" s="3"/>
      <c r="P20" s="3"/>
      <c r="Q20" s="3"/>
      <c r="R20" s="3"/>
      <c r="S20" s="11"/>
      <c r="T20" s="11"/>
    </row>
    <row r="21" spans="1:20" ht="14.25" thickTop="1" thickBot="1">
      <c r="A21" s="48">
        <v>0.5</v>
      </c>
      <c r="B21" s="47">
        <v>0.2</v>
      </c>
      <c r="C21" s="46">
        <v>4</v>
      </c>
      <c r="D21" s="46">
        <v>200</v>
      </c>
      <c r="E21" s="49"/>
      <c r="F21" s="47">
        <v>0.2</v>
      </c>
      <c r="G21" s="46">
        <v>0.62</v>
      </c>
      <c r="H21" s="48">
        <v>2.15</v>
      </c>
      <c r="I21" s="48">
        <v>2</v>
      </c>
      <c r="J21" s="22"/>
      <c r="K21" s="18"/>
      <c r="L21" s="11"/>
      <c r="M21" s="12"/>
      <c r="N21" s="3"/>
      <c r="O21" s="3"/>
      <c r="P21" s="3"/>
      <c r="Q21" s="3"/>
      <c r="R21" s="3"/>
      <c r="S21" s="23"/>
      <c r="T21" s="23"/>
    </row>
    <row r="22" spans="1:20" ht="13.5" thickTop="1">
      <c r="A22" s="68" t="s">
        <v>56</v>
      </c>
      <c r="B22" s="55"/>
      <c r="C22" s="56"/>
      <c r="D22" s="56"/>
      <c r="E22" s="56"/>
      <c r="F22" s="55"/>
      <c r="G22" s="56"/>
      <c r="H22" s="54"/>
      <c r="I22" s="54"/>
      <c r="J22" s="22"/>
      <c r="K22" s="18"/>
      <c r="L22" s="11"/>
      <c r="M22" s="12"/>
      <c r="N22" s="3"/>
      <c r="O22" s="3"/>
      <c r="P22" s="3"/>
      <c r="Q22" s="3"/>
      <c r="R22" s="3"/>
      <c r="S22" s="23"/>
      <c r="T22" s="23"/>
    </row>
    <row r="23" spans="1:20">
      <c r="A23" s="69" t="s">
        <v>55</v>
      </c>
      <c r="B23" s="11"/>
      <c r="C23" s="11"/>
      <c r="D23" s="11"/>
      <c r="E23" s="11"/>
      <c r="F23" s="23"/>
      <c r="G23" s="23"/>
      <c r="H23" s="11"/>
      <c r="I23" s="24"/>
      <c r="J23" s="24"/>
      <c r="K23" s="24"/>
      <c r="L23" s="24"/>
      <c r="M23" s="25"/>
      <c r="N23" s="23"/>
      <c r="O23" s="3"/>
      <c r="P23" s="3"/>
      <c r="Q23" s="18"/>
      <c r="R23" s="23"/>
      <c r="S23" s="23"/>
      <c r="T23" s="23"/>
    </row>
    <row r="24" spans="1:20">
      <c r="A24" s="69"/>
      <c r="B24" s="11"/>
      <c r="C24" s="11"/>
      <c r="D24" s="11"/>
      <c r="E24" s="11"/>
      <c r="F24" s="23"/>
      <c r="G24" s="23"/>
      <c r="H24" s="11"/>
      <c r="I24" s="24"/>
      <c r="J24" s="24"/>
      <c r="K24" s="24"/>
      <c r="L24" s="24"/>
      <c r="M24" s="25"/>
      <c r="N24" s="23"/>
      <c r="O24" s="3"/>
      <c r="P24" s="3"/>
      <c r="Q24" s="18"/>
      <c r="R24" s="23"/>
      <c r="S24" s="23"/>
      <c r="T24" s="23"/>
    </row>
    <row r="25" spans="1:20" ht="18">
      <c r="A25" s="70" t="s">
        <v>16</v>
      </c>
      <c r="B25" s="13"/>
      <c r="C25" s="13"/>
      <c r="D25" s="13"/>
      <c r="E25" s="13"/>
      <c r="F25" s="13"/>
      <c r="G25" s="26"/>
      <c r="H25" s="26"/>
      <c r="I25" s="13"/>
      <c r="J25" s="27"/>
      <c r="K25" s="27"/>
      <c r="L25" s="27"/>
      <c r="M25" s="28"/>
      <c r="N25" s="23"/>
      <c r="O25" s="18"/>
      <c r="P25" s="24"/>
      <c r="Q25" s="18"/>
      <c r="R25" s="23"/>
      <c r="S25" s="23"/>
      <c r="T25" s="23"/>
    </row>
    <row r="26" spans="1:20">
      <c r="A26" s="67" t="s">
        <v>17</v>
      </c>
      <c r="B26" s="15" t="s">
        <v>18</v>
      </c>
      <c r="C26" s="15" t="s">
        <v>19</v>
      </c>
      <c r="D26" s="15" t="s">
        <v>20</v>
      </c>
      <c r="E26" s="15" t="s">
        <v>21</v>
      </c>
      <c r="F26" s="15"/>
      <c r="G26" s="15"/>
      <c r="H26" s="15"/>
      <c r="I26" s="15"/>
      <c r="J26" s="15"/>
      <c r="K26" s="15"/>
      <c r="L26" s="15"/>
      <c r="M26" s="29"/>
      <c r="N26" s="23"/>
      <c r="O26" s="18"/>
      <c r="P26" s="24"/>
      <c r="Q26" s="18"/>
      <c r="R26" s="23"/>
      <c r="S26" s="23"/>
      <c r="T26" s="23"/>
    </row>
    <row r="27" spans="1:20" ht="13.5" thickBot="1">
      <c r="A27" s="67" t="s">
        <v>22</v>
      </c>
      <c r="B27" s="15" t="s">
        <v>15</v>
      </c>
      <c r="C27" s="50" t="s">
        <v>14</v>
      </c>
      <c r="D27" s="50" t="s">
        <v>14</v>
      </c>
      <c r="E27" s="50" t="s">
        <v>14</v>
      </c>
      <c r="F27" s="15"/>
      <c r="G27" s="15"/>
      <c r="H27" s="15"/>
      <c r="I27" s="15"/>
      <c r="J27" s="15"/>
      <c r="K27" s="15"/>
      <c r="L27" s="15"/>
      <c r="M27" s="29"/>
      <c r="N27" s="23"/>
      <c r="O27" s="18"/>
      <c r="P27" s="24"/>
      <c r="Q27" s="18"/>
      <c r="R27" s="23"/>
      <c r="S27" s="23"/>
      <c r="T27" s="23"/>
    </row>
    <row r="28" spans="1:20" ht="14.25" thickTop="1" thickBot="1">
      <c r="A28" s="71">
        <f>(A21*1000/C21)+((1-A21)*1000/D21)</f>
        <v>127.5</v>
      </c>
      <c r="B28" s="51">
        <f>1000/A28</f>
        <v>7.8431372549019605</v>
      </c>
      <c r="C28" s="52">
        <f>(F21*G21/(B28*((B21+0.0001)^H21)))^(1/I21)</f>
        <v>0.70896584741805124</v>
      </c>
      <c r="D28" s="52">
        <f>((((J28*A21/(2*C21))^2)+(F21*G21*(1-A21)/((B21+0.0001)^H21))/B28)^0.5-K28)^(2/I21)</f>
        <v>0.50131455833897121</v>
      </c>
      <c r="E28" s="52">
        <f>(F21*G21/(D21*((B21+0.0001)^H21)))^(1/I21)</f>
        <v>0.14039615837507186</v>
      </c>
      <c r="G28" s="24"/>
      <c r="H28" s="24"/>
      <c r="I28" s="24"/>
      <c r="J28" s="24"/>
      <c r="K28" s="22"/>
      <c r="L28" s="30"/>
      <c r="M28" s="31"/>
      <c r="N28" s="23"/>
      <c r="O28" s="23"/>
      <c r="P28" s="24"/>
      <c r="Q28" s="18"/>
      <c r="R28" s="23"/>
      <c r="S28" s="23"/>
      <c r="T28" s="23"/>
    </row>
    <row r="29" spans="1:20" ht="13.5" thickTop="1">
      <c r="A29" s="72"/>
      <c r="B29" s="20"/>
      <c r="C29" s="24" t="s">
        <v>57</v>
      </c>
      <c r="D29" s="20"/>
      <c r="E29" s="20"/>
      <c r="F29" s="32"/>
      <c r="G29" s="32"/>
      <c r="H29" s="20"/>
      <c r="I29" s="30"/>
      <c r="J29" s="30"/>
      <c r="K29" s="30"/>
      <c r="L29" s="30"/>
      <c r="M29" s="25"/>
      <c r="N29" s="23"/>
      <c r="O29" s="18"/>
      <c r="P29" s="24"/>
      <c r="Q29" s="18"/>
      <c r="R29" s="23"/>
      <c r="S29" s="23"/>
      <c r="T29" s="23"/>
    </row>
    <row r="30" spans="1:20" ht="13.5" thickBot="1">
      <c r="A30" s="73"/>
      <c r="B30" s="33"/>
      <c r="C30" s="33"/>
      <c r="D30" s="34"/>
      <c r="E30" s="35"/>
      <c r="F30" s="35"/>
      <c r="G30" s="35"/>
      <c r="H30" s="35"/>
      <c r="I30" s="33"/>
      <c r="J30" s="33"/>
      <c r="K30" s="36"/>
      <c r="L30" s="35"/>
      <c r="M30" s="37"/>
      <c r="N30" s="23"/>
      <c r="O30" s="18"/>
      <c r="P30" s="24"/>
      <c r="Q30" s="18"/>
      <c r="R30" s="23"/>
      <c r="S30" s="23"/>
      <c r="T30" s="23"/>
    </row>
    <row r="31" spans="1:20" ht="13.5" thickBot="1">
      <c r="A31" s="65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2"/>
      <c r="N31" s="23"/>
      <c r="O31" s="18"/>
      <c r="P31" s="24"/>
      <c r="Q31" s="18"/>
      <c r="R31" s="23"/>
      <c r="S31" s="23"/>
      <c r="T31" s="23"/>
    </row>
    <row r="32" spans="1:20" ht="19.5" thickTop="1" thickBot="1">
      <c r="A32" s="41" t="s">
        <v>23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  <c r="N32" s="23"/>
      <c r="O32" s="18"/>
      <c r="P32" s="24"/>
      <c r="Q32" s="18"/>
      <c r="R32" s="23"/>
      <c r="S32" s="23"/>
      <c r="T32" s="23"/>
    </row>
    <row r="33" spans="1:20" ht="13.5" thickTop="1">
      <c r="A33" s="67"/>
      <c r="B33" s="15" t="s">
        <v>10</v>
      </c>
      <c r="C33" s="15" t="s">
        <v>7</v>
      </c>
      <c r="D33" s="15" t="s">
        <v>24</v>
      </c>
      <c r="E33" s="15"/>
      <c r="F33" s="15"/>
      <c r="G33" s="15"/>
      <c r="H33" s="15"/>
      <c r="I33" s="15"/>
      <c r="J33" s="15"/>
      <c r="K33" s="16"/>
      <c r="L33" s="16"/>
      <c r="M33" s="17"/>
      <c r="N33" s="23"/>
      <c r="O33" s="18"/>
      <c r="P33" s="24"/>
      <c r="Q33" s="18"/>
      <c r="R33" s="23"/>
      <c r="S33" s="23"/>
      <c r="T33" s="23"/>
    </row>
    <row r="34" spans="1:20" ht="13.5" thickBot="1">
      <c r="A34" s="67"/>
      <c r="B34" s="15" t="s">
        <v>15</v>
      </c>
      <c r="C34" s="15" t="s">
        <v>14</v>
      </c>
      <c r="D34" s="15" t="s">
        <v>14</v>
      </c>
      <c r="E34" s="15"/>
      <c r="F34" s="15"/>
      <c r="G34" s="15"/>
      <c r="H34" s="15"/>
      <c r="I34" s="15"/>
      <c r="J34" s="15"/>
      <c r="K34" s="16"/>
      <c r="L34" s="16"/>
      <c r="M34" s="17"/>
      <c r="N34" s="23"/>
      <c r="O34" s="18"/>
      <c r="P34" s="24"/>
      <c r="Q34" s="18"/>
      <c r="R34" s="23"/>
      <c r="S34" s="23"/>
      <c r="T34" s="23"/>
    </row>
    <row r="35" spans="1:20" ht="14.25" thickTop="1" thickBot="1">
      <c r="A35" s="65" t="s">
        <v>25</v>
      </c>
      <c r="B35" s="45">
        <v>0.05</v>
      </c>
      <c r="C35" s="45">
        <v>0.2</v>
      </c>
      <c r="D35" s="45">
        <v>0.2</v>
      </c>
      <c r="E35" s="53" t="s">
        <v>54</v>
      </c>
      <c r="F35" s="21"/>
      <c r="G35" s="20"/>
      <c r="H35" s="22"/>
      <c r="I35" s="22"/>
      <c r="J35" s="22"/>
      <c r="K35" s="18"/>
      <c r="L35" s="11"/>
      <c r="M35" s="12"/>
      <c r="N35" s="23"/>
      <c r="O35" s="18"/>
      <c r="P35" s="24"/>
      <c r="Q35" s="18"/>
      <c r="R35" s="23"/>
      <c r="S35" s="23"/>
      <c r="T35" s="23"/>
    </row>
    <row r="36" spans="1:20" ht="14.25" thickTop="1" thickBot="1">
      <c r="A36" s="65" t="s">
        <v>26</v>
      </c>
      <c r="B36" s="45">
        <f>B35</f>
        <v>0.05</v>
      </c>
      <c r="C36" s="45">
        <v>0.03</v>
      </c>
      <c r="D36" s="45">
        <v>0.8</v>
      </c>
      <c r="E36" s="20"/>
      <c r="F36" s="21"/>
      <c r="G36" s="20"/>
      <c r="H36" s="22"/>
      <c r="I36" s="22"/>
      <c r="J36" s="22"/>
      <c r="K36" s="18"/>
      <c r="L36" s="11"/>
      <c r="M36" s="12"/>
      <c r="N36" s="23"/>
      <c r="O36" s="18"/>
      <c r="P36" s="24"/>
      <c r="Q36" s="18"/>
      <c r="R36" s="23"/>
      <c r="S36" s="23"/>
      <c r="T36" s="23"/>
    </row>
    <row r="37" spans="1:20" ht="14.25" thickTop="1" thickBot="1">
      <c r="A37" s="65"/>
      <c r="B37" s="19"/>
      <c r="C37" s="19"/>
      <c r="D37" s="19"/>
      <c r="E37" s="20"/>
      <c r="F37" s="21"/>
      <c r="G37" s="20"/>
      <c r="H37" s="22"/>
      <c r="I37" s="22"/>
      <c r="J37" s="22"/>
      <c r="K37" s="18"/>
      <c r="L37" s="11"/>
      <c r="M37" s="12"/>
      <c r="N37" s="23"/>
      <c r="O37" s="18"/>
      <c r="P37" s="24"/>
      <c r="Q37" s="18"/>
      <c r="R37" s="23"/>
      <c r="S37" s="23"/>
      <c r="T37" s="23"/>
    </row>
    <row r="38" spans="1:20" ht="14.25" thickTop="1" thickBot="1">
      <c r="A38" s="65" t="s">
        <v>27</v>
      </c>
      <c r="B38" s="45">
        <f>(B35+B36)/2</f>
        <v>0.05</v>
      </c>
      <c r="C38" s="45">
        <f>(C35+C36)/2</f>
        <v>0.115</v>
      </c>
      <c r="D38" s="45">
        <f>(D35+D36)/2</f>
        <v>0.5</v>
      </c>
      <c r="E38" s="53" t="s">
        <v>53</v>
      </c>
      <c r="F38" s="21"/>
      <c r="G38" s="20"/>
      <c r="H38" s="22"/>
      <c r="I38" s="22"/>
      <c r="J38" s="22"/>
      <c r="K38" s="18"/>
      <c r="L38" s="11"/>
      <c r="M38" s="12"/>
      <c r="N38" s="23"/>
      <c r="O38" s="18"/>
      <c r="P38" s="24"/>
      <c r="Q38" s="18"/>
      <c r="R38" s="23"/>
      <c r="S38" s="23"/>
      <c r="T38" s="23"/>
    </row>
    <row r="39" spans="1:20" ht="13.5" thickTop="1">
      <c r="A39" s="65"/>
      <c r="B39" s="11"/>
      <c r="C39" s="11"/>
      <c r="D39" s="11"/>
      <c r="E39" s="11"/>
      <c r="F39" s="23"/>
      <c r="G39" s="23"/>
      <c r="H39" s="11"/>
      <c r="I39" s="24"/>
      <c r="J39" s="24"/>
      <c r="K39" s="24"/>
      <c r="L39" s="24"/>
      <c r="M39" s="25"/>
      <c r="N39" s="23"/>
      <c r="O39" s="18"/>
      <c r="P39" s="24"/>
      <c r="Q39" s="18"/>
      <c r="R39" s="23"/>
      <c r="S39" s="23"/>
      <c r="T39" s="23"/>
    </row>
    <row r="40" spans="1:20" ht="18">
      <c r="A40" s="70" t="s">
        <v>16</v>
      </c>
      <c r="B40" s="13"/>
      <c r="C40" s="13"/>
      <c r="D40" s="13"/>
      <c r="E40" s="13"/>
      <c r="F40" s="13"/>
      <c r="G40" s="26"/>
      <c r="H40" s="26"/>
      <c r="I40" s="13"/>
      <c r="J40" s="27"/>
      <c r="K40" s="27"/>
      <c r="L40" s="27"/>
      <c r="M40" s="28"/>
      <c r="N40" s="23"/>
      <c r="O40" s="18"/>
      <c r="P40" s="24"/>
      <c r="Q40" s="18"/>
      <c r="R40" s="23"/>
      <c r="S40" s="23"/>
      <c r="T40" s="23"/>
    </row>
    <row r="41" spans="1:20">
      <c r="A41" s="67"/>
      <c r="B41" s="15"/>
      <c r="C41" s="15"/>
      <c r="D41" s="15" t="s">
        <v>19</v>
      </c>
      <c r="E41" s="15" t="s">
        <v>18</v>
      </c>
      <c r="F41" s="15" t="s">
        <v>17</v>
      </c>
      <c r="G41" s="38" t="s">
        <v>28</v>
      </c>
      <c r="H41" s="38"/>
      <c r="I41" s="38"/>
      <c r="J41" s="38"/>
      <c r="K41" s="15"/>
      <c r="L41" s="15"/>
      <c r="M41" s="29"/>
      <c r="N41" s="23"/>
      <c r="O41" s="18"/>
      <c r="P41" s="24"/>
      <c r="Q41" s="18"/>
      <c r="R41" s="23"/>
      <c r="S41" s="23"/>
      <c r="T41" s="23"/>
    </row>
    <row r="42" spans="1:20" ht="13.5" thickBot="1">
      <c r="A42" s="67"/>
      <c r="B42" s="15"/>
      <c r="C42" s="15"/>
      <c r="D42" s="15" t="s">
        <v>14</v>
      </c>
      <c r="E42" s="15" t="s">
        <v>15</v>
      </c>
      <c r="F42" s="15" t="s">
        <v>22</v>
      </c>
      <c r="H42" s="15" t="s">
        <v>15</v>
      </c>
      <c r="I42" s="15"/>
      <c r="J42" s="15"/>
      <c r="K42" s="15"/>
      <c r="L42" s="15"/>
      <c r="M42" s="29"/>
      <c r="N42" s="23"/>
      <c r="O42" s="18"/>
      <c r="P42" s="24"/>
      <c r="Q42" s="18"/>
      <c r="R42" s="23"/>
      <c r="S42" s="23"/>
      <c r="T42" s="23"/>
    </row>
    <row r="43" spans="1:20" ht="14.25" thickTop="1" thickBot="1">
      <c r="A43" s="65" t="s">
        <v>25</v>
      </c>
      <c r="B43" s="23"/>
      <c r="C43" s="18"/>
      <c r="D43" s="52">
        <f>D35</f>
        <v>0.2</v>
      </c>
      <c r="E43" s="51">
        <f>B35/C35^2/D35^2</f>
        <v>31.249999999999989</v>
      </c>
      <c r="F43" s="51">
        <f>1000/E43</f>
        <v>32.000000000000014</v>
      </c>
      <c r="H43" s="20"/>
      <c r="I43" s="24"/>
      <c r="J43" s="24"/>
      <c r="K43" s="22"/>
      <c r="L43" s="30"/>
      <c r="M43" s="31"/>
      <c r="N43" s="23"/>
      <c r="O43" s="18"/>
      <c r="P43" s="24"/>
      <c r="Q43" s="18"/>
      <c r="R43" s="23"/>
      <c r="S43" s="23"/>
      <c r="T43" s="23"/>
    </row>
    <row r="44" spans="1:20" ht="14.25" thickTop="1" thickBot="1">
      <c r="A44" s="65" t="s">
        <v>26</v>
      </c>
      <c r="B44" s="20"/>
      <c r="C44" s="23"/>
      <c r="D44" s="52">
        <f>D36</f>
        <v>0.8</v>
      </c>
      <c r="E44" s="51">
        <f>B36/C36^2/D36^2</f>
        <v>86.805555555555543</v>
      </c>
      <c r="F44" s="51">
        <f>1000/E44</f>
        <v>11.520000000000001</v>
      </c>
      <c r="H44" s="20"/>
      <c r="I44" s="30"/>
      <c r="J44" s="30"/>
      <c r="K44" s="30"/>
      <c r="L44" s="30"/>
      <c r="M44" s="25"/>
      <c r="N44" s="23"/>
      <c r="O44" s="18"/>
      <c r="P44" s="24"/>
      <c r="Q44" s="18"/>
      <c r="R44" s="23"/>
      <c r="S44" s="23"/>
      <c r="T44" s="23"/>
    </row>
    <row r="45" spans="1:20" ht="14.25" thickTop="1" thickBot="1">
      <c r="A45" s="65" t="s">
        <v>27</v>
      </c>
      <c r="B45" s="11"/>
      <c r="C45" s="11"/>
      <c r="D45" s="19"/>
      <c r="E45" s="51">
        <f>(E43+E44)/2</f>
        <v>59.027777777777764</v>
      </c>
      <c r="F45" s="51">
        <f>(F43+F44)/2</f>
        <v>21.760000000000009</v>
      </c>
      <c r="G45" s="57"/>
      <c r="H45" s="58">
        <f>1000/F45</f>
        <v>45.95588235294116</v>
      </c>
      <c r="I45" s="11"/>
      <c r="J45" s="11"/>
      <c r="K45" s="11"/>
      <c r="L45" s="11"/>
      <c r="M45" s="25"/>
      <c r="N45" s="23"/>
      <c r="O45" s="18"/>
      <c r="P45" s="24"/>
      <c r="Q45" s="18"/>
      <c r="R45" s="23"/>
      <c r="S45" s="23"/>
      <c r="T45" s="23"/>
    </row>
    <row r="46" spans="1:20" ht="14.25" thickTop="1" thickBot="1">
      <c r="A46" s="74"/>
      <c r="B46" s="3"/>
      <c r="C46" s="3"/>
      <c r="D46" s="3"/>
      <c r="E46" s="3"/>
      <c r="F46" s="3"/>
      <c r="G46" s="3"/>
      <c r="H46" s="11"/>
      <c r="I46" s="24"/>
      <c r="J46" s="24"/>
      <c r="K46" s="24"/>
      <c r="L46" s="24"/>
      <c r="M46" s="25"/>
      <c r="N46" s="23"/>
      <c r="O46" s="18"/>
      <c r="P46" s="24"/>
      <c r="Q46" s="18"/>
      <c r="R46" s="23"/>
      <c r="S46" s="23"/>
      <c r="T46" s="23"/>
    </row>
    <row r="47" spans="1:20" ht="14.25" thickTop="1" thickBot="1">
      <c r="A47" s="65" t="s">
        <v>29</v>
      </c>
      <c r="B47" s="3"/>
      <c r="C47" s="11"/>
      <c r="D47" s="59">
        <f>(B38/((C38^2)*F45))^0.5</f>
        <v>0.41682879828661429</v>
      </c>
      <c r="E47" s="11" t="s">
        <v>30</v>
      </c>
      <c r="F47" s="23"/>
      <c r="G47" s="3"/>
      <c r="H47" s="11"/>
      <c r="I47" s="24"/>
      <c r="J47" s="24"/>
      <c r="K47" s="24"/>
      <c r="L47" s="24"/>
      <c r="M47" s="25"/>
      <c r="N47" s="23"/>
      <c r="O47" s="18"/>
      <c r="P47" s="24"/>
      <c r="Q47" s="18"/>
      <c r="R47" s="23"/>
      <c r="S47" s="23"/>
      <c r="T47" s="23"/>
    </row>
    <row r="48" spans="1:20" ht="14.25" thickTop="1" thickBot="1">
      <c r="A48" s="65" t="s">
        <v>31</v>
      </c>
      <c r="B48" s="3"/>
      <c r="C48" s="11"/>
      <c r="D48" s="59">
        <f>(B38/((C38^2)*H45))^0.5</f>
        <v>0.28682473917340251</v>
      </c>
      <c r="E48" s="23" t="s">
        <v>32</v>
      </c>
      <c r="F48" s="23"/>
      <c r="G48" s="11"/>
      <c r="H48" s="11"/>
      <c r="I48" s="24"/>
      <c r="J48" s="24"/>
      <c r="K48" s="24"/>
      <c r="L48" s="24"/>
      <c r="M48" s="25"/>
      <c r="N48" s="23"/>
      <c r="O48" s="18"/>
      <c r="P48" s="24"/>
      <c r="Q48" s="18"/>
      <c r="R48" s="23"/>
      <c r="S48" s="23"/>
      <c r="T48" s="23"/>
    </row>
    <row r="49" spans="1:20" ht="14.25" thickTop="1" thickBot="1">
      <c r="A49" s="65" t="s">
        <v>33</v>
      </c>
      <c r="B49" s="11"/>
      <c r="C49" s="11"/>
      <c r="D49" s="59">
        <f>(C35*D35+C36*D36)/C38/2</f>
        <v>0.27826086956521739</v>
      </c>
      <c r="E49" s="11" t="s">
        <v>34</v>
      </c>
      <c r="F49" s="3"/>
      <c r="G49" s="3"/>
      <c r="H49" s="3"/>
      <c r="I49" s="24"/>
      <c r="J49" s="24"/>
      <c r="K49" s="24"/>
      <c r="L49" s="24"/>
      <c r="M49" s="25"/>
      <c r="N49" s="23"/>
      <c r="O49" s="18"/>
      <c r="P49" s="24"/>
      <c r="Q49" s="18"/>
      <c r="R49" s="23"/>
      <c r="S49" s="23"/>
      <c r="T49" s="23"/>
    </row>
    <row r="50" spans="1:20" ht="14.25" thickTop="1" thickBot="1">
      <c r="A50" s="74"/>
      <c r="B50" s="3"/>
      <c r="C50" s="3"/>
      <c r="D50" s="3"/>
      <c r="E50" s="3"/>
      <c r="F50" s="3"/>
      <c r="G50" s="3"/>
      <c r="H50" s="3"/>
      <c r="I50" s="24"/>
      <c r="J50" s="24"/>
      <c r="K50" s="24"/>
      <c r="L50" s="24"/>
      <c r="M50" s="25"/>
      <c r="N50" s="23"/>
      <c r="O50" s="18"/>
      <c r="P50" s="24"/>
      <c r="Q50" s="18"/>
      <c r="R50" s="23"/>
      <c r="S50" s="23"/>
      <c r="T50" s="23"/>
    </row>
    <row r="51" spans="1:20" ht="19.5" thickTop="1" thickBot="1">
      <c r="A51" s="41" t="s">
        <v>35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3"/>
      <c r="N51" s="23"/>
      <c r="O51" s="18"/>
      <c r="P51" s="24"/>
      <c r="Q51" s="18"/>
      <c r="R51" s="23"/>
      <c r="S51" s="23"/>
      <c r="T51" s="23"/>
    </row>
    <row r="52" spans="1:20" ht="13.5" thickTop="1">
      <c r="A52" s="67"/>
      <c r="B52" s="15" t="s">
        <v>36</v>
      </c>
      <c r="C52" s="15" t="s">
        <v>37</v>
      </c>
      <c r="D52" s="15" t="s">
        <v>38</v>
      </c>
      <c r="E52" s="15"/>
      <c r="F52" s="15"/>
      <c r="G52" s="15"/>
      <c r="H52" s="15"/>
      <c r="I52" s="15"/>
      <c r="J52" s="15"/>
      <c r="K52" s="16"/>
      <c r="L52" s="16"/>
      <c r="M52" s="17"/>
      <c r="N52" s="23"/>
      <c r="O52" s="18"/>
      <c r="P52" s="24"/>
      <c r="Q52" s="18"/>
      <c r="R52" s="23"/>
      <c r="S52" s="23"/>
      <c r="T52" s="23"/>
    </row>
    <row r="53" spans="1:20" ht="13.5" thickBot="1">
      <c r="A53" s="67"/>
      <c r="B53" s="15" t="s">
        <v>39</v>
      </c>
      <c r="C53" s="15" t="s">
        <v>14</v>
      </c>
      <c r="D53" s="15" t="s">
        <v>14</v>
      </c>
      <c r="E53" s="15"/>
      <c r="F53" s="15"/>
      <c r="G53" s="15"/>
      <c r="H53" s="15"/>
      <c r="I53" s="15"/>
      <c r="J53" s="15"/>
      <c r="K53" s="16"/>
      <c r="L53" s="16"/>
      <c r="M53" s="17"/>
      <c r="N53" s="11"/>
      <c r="O53" s="11"/>
      <c r="P53" s="11"/>
      <c r="Q53" s="11"/>
      <c r="R53" s="11"/>
      <c r="S53" s="11"/>
      <c r="T53" s="11"/>
    </row>
    <row r="54" spans="1:20" ht="14.25" thickTop="1" thickBot="1">
      <c r="A54" s="65" t="s">
        <v>40</v>
      </c>
      <c r="B54" s="60">
        <v>60</v>
      </c>
      <c r="C54" s="47">
        <v>0.3</v>
      </c>
      <c r="D54" s="47">
        <v>0.2</v>
      </c>
      <c r="E54" s="53" t="s">
        <v>58</v>
      </c>
      <c r="F54" s="21"/>
      <c r="G54" s="20"/>
      <c r="H54" s="22"/>
      <c r="I54" s="22"/>
      <c r="J54" s="22"/>
      <c r="K54" s="18"/>
      <c r="L54" s="11"/>
      <c r="M54" s="12"/>
      <c r="N54" s="11"/>
      <c r="O54" s="11"/>
      <c r="P54" s="11"/>
      <c r="Q54" s="11"/>
      <c r="R54" s="11"/>
      <c r="S54" s="11"/>
      <c r="T54" s="11"/>
    </row>
    <row r="55" spans="1:20" ht="13.5" thickTop="1">
      <c r="A55" s="65"/>
      <c r="B55" s="11"/>
      <c r="C55" s="11"/>
      <c r="D55" s="11"/>
      <c r="E55" s="11"/>
      <c r="F55" s="23"/>
      <c r="G55" s="23"/>
      <c r="H55" s="11"/>
      <c r="I55" s="24"/>
      <c r="J55" s="24"/>
      <c r="K55" s="24"/>
      <c r="L55" s="24"/>
      <c r="M55" s="25"/>
      <c r="N55" s="23"/>
      <c r="O55" s="18"/>
      <c r="P55" s="24"/>
      <c r="Q55" s="18"/>
      <c r="R55" s="11"/>
      <c r="S55" s="11"/>
      <c r="T55" s="11"/>
    </row>
    <row r="56" spans="1:20" ht="18">
      <c r="A56" s="70" t="s">
        <v>16</v>
      </c>
      <c r="B56" s="13"/>
      <c r="C56" s="13"/>
      <c r="D56" s="13"/>
      <c r="E56" s="13"/>
      <c r="F56" s="13"/>
      <c r="G56" s="26"/>
      <c r="H56" s="26"/>
      <c r="I56" s="13"/>
      <c r="J56" s="27"/>
      <c r="K56" s="27"/>
      <c r="L56" s="27"/>
      <c r="M56" s="28"/>
      <c r="N56" s="23"/>
      <c r="O56" s="18"/>
      <c r="P56" s="24"/>
      <c r="Q56" s="18"/>
      <c r="R56" s="11"/>
      <c r="S56" s="11"/>
      <c r="T56" s="11"/>
    </row>
    <row r="57" spans="1:20">
      <c r="A57" s="67"/>
      <c r="B57" s="15"/>
      <c r="C57" s="15"/>
      <c r="D57" s="15"/>
      <c r="E57" s="15"/>
      <c r="F57" s="15"/>
      <c r="G57" s="38"/>
      <c r="H57" s="38"/>
      <c r="I57" s="38"/>
      <c r="J57" s="38"/>
      <c r="K57" s="15"/>
      <c r="L57" s="15"/>
      <c r="M57" s="29"/>
      <c r="N57" s="23"/>
      <c r="O57" s="18"/>
      <c r="P57" s="24"/>
      <c r="Q57" s="18"/>
      <c r="R57" s="11"/>
      <c r="S57" s="11"/>
      <c r="T57" s="11"/>
    </row>
    <row r="58" spans="1:20" ht="13.5" thickBot="1">
      <c r="A58" s="75" t="s">
        <v>41</v>
      </c>
      <c r="B58" s="38"/>
      <c r="C58" s="38"/>
      <c r="D58" s="15"/>
      <c r="E58" s="15"/>
      <c r="F58" s="15"/>
      <c r="G58" s="15"/>
      <c r="H58" s="15"/>
      <c r="I58" s="15"/>
      <c r="J58" s="15"/>
      <c r="K58" s="15"/>
      <c r="L58" s="15" t="s">
        <v>0</v>
      </c>
      <c r="M58" s="29"/>
      <c r="N58" s="23"/>
      <c r="O58" s="18"/>
      <c r="P58" s="24"/>
      <c r="Q58" s="18"/>
      <c r="R58" s="11"/>
      <c r="S58" s="11"/>
      <c r="T58" s="11"/>
    </row>
    <row r="59" spans="1:20" ht="14.25" thickTop="1" thickBot="1">
      <c r="A59" s="65"/>
      <c r="B59" s="51">
        <f>L66</f>
        <v>4</v>
      </c>
      <c r="C59" s="18"/>
      <c r="D59" s="18"/>
      <c r="E59" s="3"/>
      <c r="F59" s="3"/>
      <c r="G59" s="11"/>
      <c r="H59" s="11"/>
      <c r="I59" s="24"/>
      <c r="J59" s="24"/>
      <c r="K59" s="39" t="s">
        <v>42</v>
      </c>
      <c r="L59" s="23">
        <f>100*(C54-D54)</f>
        <v>9.9999999999999982</v>
      </c>
      <c r="M59" s="31"/>
      <c r="N59" s="23"/>
      <c r="O59" s="18"/>
      <c r="P59" s="24"/>
      <c r="Q59" s="18"/>
      <c r="R59" s="11"/>
      <c r="S59" s="11"/>
      <c r="T59" s="11"/>
    </row>
    <row r="60" spans="1:20" ht="13.5" thickTop="1">
      <c r="A60" s="74"/>
      <c r="B60" s="11"/>
      <c r="C60" s="11"/>
      <c r="D60" s="11"/>
      <c r="E60" s="3"/>
      <c r="F60" s="3"/>
      <c r="G60" s="23"/>
      <c r="H60" s="11"/>
      <c r="I60" s="24"/>
      <c r="J60" s="24"/>
      <c r="K60" s="40" t="s">
        <v>43</v>
      </c>
      <c r="L60" s="23">
        <f>IF(L59&gt;(0.425*B54)-14,0,IF(L59&gt;(0.425*B54)-17,4,IF(L59&gt;(0.425*B54)-20,5,IF(L59&gt;(0.425*B54)-23,6,IF(L59&gt;(0.425*B54)-26,7,IF(L59&gt;(0.425*B54)-29,8,IF(L59&gt;(0.425*B54)-32,9,IF(ND-DN&gt;(0.425*B54)-35,10,11))))))))</f>
        <v>4</v>
      </c>
      <c r="M60" s="31"/>
      <c r="N60" s="23"/>
      <c r="O60" s="18"/>
      <c r="P60" s="24"/>
      <c r="Q60" s="18"/>
      <c r="R60" s="11"/>
      <c r="S60" s="11"/>
      <c r="T60" s="11"/>
    </row>
    <row r="61" spans="1:20">
      <c r="A61" s="65" t="s">
        <v>59</v>
      </c>
      <c r="B61" s="11"/>
      <c r="C61" s="11"/>
      <c r="D61" s="11"/>
      <c r="E61" s="3"/>
      <c r="F61" s="3"/>
      <c r="G61" s="23"/>
      <c r="H61" s="11"/>
      <c r="I61" s="24"/>
      <c r="J61" s="24"/>
      <c r="K61" s="40" t="s">
        <v>44</v>
      </c>
      <c r="L61" s="23">
        <f>IF(L59&gt;(0.425*B54)-35,0,IF(L59&gt;(0.425*B54)-38,11,12))</f>
        <v>0</v>
      </c>
      <c r="M61" s="31"/>
      <c r="N61" s="23"/>
      <c r="O61" s="18"/>
      <c r="P61" s="24"/>
      <c r="Q61" s="18"/>
      <c r="R61" s="11"/>
      <c r="S61" s="11"/>
      <c r="T61" s="11"/>
    </row>
    <row r="62" spans="1:20">
      <c r="A62" s="65"/>
      <c r="B62" s="11"/>
      <c r="C62" s="11"/>
      <c r="D62" s="11"/>
      <c r="E62" s="3"/>
      <c r="F62" s="3"/>
      <c r="G62" s="23"/>
      <c r="H62" s="11"/>
      <c r="I62" s="24"/>
      <c r="J62" s="24"/>
      <c r="K62" s="40" t="s">
        <v>45</v>
      </c>
      <c r="L62" s="23">
        <f>IF(L59&gt;(0.425*B54)-14,0,IF(L59&gt;29,0,IF(L59&gt;26,1,IF(L59&gt;23,2,IF(L59&gt;20,3,IF(L59&gt;17,4,IF(L59&gt;14,5,0)))))))</f>
        <v>0</v>
      </c>
      <c r="M62" s="31"/>
      <c r="N62" s="23"/>
      <c r="O62" s="18"/>
      <c r="P62" s="24"/>
      <c r="Q62" s="18"/>
      <c r="R62" s="11"/>
      <c r="S62" s="11"/>
      <c r="T62" s="11"/>
    </row>
    <row r="63" spans="1:20">
      <c r="A63" s="65"/>
      <c r="B63" s="11"/>
      <c r="C63" s="11"/>
      <c r="D63" s="11"/>
      <c r="E63" s="3"/>
      <c r="F63" s="3"/>
      <c r="G63" s="23"/>
      <c r="H63" s="11"/>
      <c r="I63" s="24"/>
      <c r="J63" s="24"/>
      <c r="K63" s="40" t="s">
        <v>46</v>
      </c>
      <c r="L63" s="23">
        <f>IF(L59&gt;14,0,IF(L59&gt;11,6,IF(L59&gt;8,7,IF(L59&gt;5,8,IF(L59&gt;2,9,IF(L59&gt;-1,10,IF(L59&gt;-4,11,12)))))))</f>
        <v>7</v>
      </c>
      <c r="M63" s="31"/>
      <c r="N63" s="23"/>
      <c r="O63" s="18"/>
      <c r="P63" s="24"/>
      <c r="Q63" s="18"/>
      <c r="R63" s="11"/>
      <c r="S63" s="11"/>
      <c r="T63" s="11"/>
    </row>
    <row r="64" spans="1:20">
      <c r="A64" s="65"/>
      <c r="B64" s="11"/>
      <c r="C64" s="11"/>
      <c r="D64" s="11"/>
      <c r="E64" s="3"/>
      <c r="F64" s="3"/>
      <c r="G64" s="23"/>
      <c r="H64" s="11"/>
      <c r="I64" s="24"/>
      <c r="J64" s="24"/>
      <c r="K64" s="40" t="s">
        <v>47</v>
      </c>
      <c r="L64" s="23">
        <f>IF(L60=0,L61,L60)</f>
        <v>4</v>
      </c>
      <c r="M64" s="31"/>
      <c r="N64" s="23"/>
      <c r="O64" s="18"/>
      <c r="P64" s="24"/>
      <c r="Q64" s="18"/>
      <c r="R64" s="11"/>
      <c r="S64" s="11"/>
      <c r="T64" s="11"/>
    </row>
    <row r="65" spans="1:20">
      <c r="A65" s="65"/>
      <c r="B65" s="11"/>
      <c r="C65" s="11"/>
      <c r="D65" s="11"/>
      <c r="E65" s="3"/>
      <c r="F65" s="3"/>
      <c r="G65" s="23"/>
      <c r="H65" s="11"/>
      <c r="I65" s="24"/>
      <c r="J65" s="24"/>
      <c r="K65" s="40" t="s">
        <v>48</v>
      </c>
      <c r="L65" s="23">
        <f>IF(L62=0,L63,L62)</f>
        <v>7</v>
      </c>
      <c r="M65" s="31"/>
      <c r="N65" s="23"/>
      <c r="O65" s="18"/>
      <c r="P65" s="24"/>
      <c r="Q65" s="18"/>
      <c r="R65" s="11"/>
      <c r="S65" s="11"/>
      <c r="T65" s="11"/>
    </row>
    <row r="66" spans="1:20">
      <c r="A66" s="65"/>
      <c r="B66" s="11"/>
      <c r="C66" s="11"/>
      <c r="D66" s="11"/>
      <c r="E66" s="3"/>
      <c r="F66" s="3"/>
      <c r="G66" s="23"/>
      <c r="H66" s="11"/>
      <c r="I66" s="24"/>
      <c r="J66" s="24"/>
      <c r="K66" s="40" t="s">
        <v>49</v>
      </c>
      <c r="L66" s="23">
        <f>IF(B54&lt;80,L64,L65)</f>
        <v>4</v>
      </c>
      <c r="M66" s="31"/>
      <c r="N66" s="23"/>
      <c r="O66" s="18"/>
      <c r="P66" s="24"/>
      <c r="Q66" s="18"/>
      <c r="R66" s="11"/>
      <c r="S66" s="11"/>
      <c r="T66" s="11"/>
    </row>
    <row r="67" spans="1:20" ht="13.5" thickBot="1">
      <c r="A67" s="73"/>
      <c r="B67" s="33"/>
      <c r="C67" s="33"/>
      <c r="D67" s="34"/>
      <c r="E67" s="35"/>
      <c r="F67" s="35"/>
      <c r="G67" s="35"/>
      <c r="H67" s="35"/>
      <c r="I67" s="33"/>
      <c r="J67" s="33"/>
      <c r="K67" s="36"/>
      <c r="L67" s="35"/>
      <c r="M67" s="37"/>
      <c r="N67" s="23"/>
      <c r="O67" s="18"/>
      <c r="P67" s="24"/>
      <c r="Q67" s="18"/>
      <c r="R67" s="11"/>
      <c r="S67" s="11"/>
      <c r="T67" s="11"/>
    </row>
    <row r="68" spans="1:20">
      <c r="A68" s="11"/>
      <c r="B68" s="11"/>
      <c r="C68" s="11"/>
      <c r="D68" s="11"/>
      <c r="E68" s="11"/>
      <c r="F68" s="23"/>
      <c r="G68" s="23"/>
      <c r="H68" s="11"/>
      <c r="I68" s="24"/>
      <c r="J68" s="24"/>
      <c r="K68" s="24"/>
      <c r="L68" s="24"/>
      <c r="M68" s="23"/>
      <c r="N68" s="23"/>
      <c r="O68" s="18"/>
      <c r="P68" s="24"/>
      <c r="Q68" s="18"/>
      <c r="R68" s="11"/>
      <c r="S68" s="11"/>
      <c r="T68" s="11"/>
    </row>
    <row r="69" spans="1:20">
      <c r="A69" s="11"/>
      <c r="B69" s="11"/>
      <c r="C69" s="11"/>
      <c r="D69" s="11"/>
      <c r="E69" s="11"/>
      <c r="F69" s="23"/>
      <c r="G69" s="23"/>
      <c r="H69" s="11"/>
      <c r="I69" s="24"/>
      <c r="J69" s="24"/>
      <c r="K69" s="24"/>
      <c r="L69" s="24"/>
      <c r="M69" s="23"/>
      <c r="N69" s="23"/>
      <c r="O69" s="18"/>
      <c r="P69" s="24"/>
      <c r="Q69" s="18"/>
      <c r="R69" s="11"/>
      <c r="S69" s="11"/>
      <c r="T69" s="11"/>
    </row>
    <row r="70" spans="1:20">
      <c r="A70" s="11"/>
      <c r="B70" s="11"/>
      <c r="C70" s="11"/>
      <c r="D70" s="11"/>
      <c r="E70" s="11"/>
      <c r="F70" s="23"/>
      <c r="G70" s="23"/>
      <c r="H70" s="11"/>
      <c r="I70" s="24"/>
      <c r="J70" s="24"/>
      <c r="K70" s="24"/>
      <c r="L70" s="24"/>
      <c r="M70" s="23"/>
      <c r="N70" s="23"/>
      <c r="O70" s="18"/>
      <c r="P70" s="24"/>
      <c r="Q70" s="18"/>
      <c r="R70" s="11"/>
      <c r="S70" s="11"/>
      <c r="T70" s="11"/>
    </row>
    <row r="71" spans="1:20">
      <c r="A71" s="11"/>
      <c r="B71" s="11"/>
      <c r="C71" s="11"/>
      <c r="D71" s="11"/>
      <c r="E71" s="11"/>
      <c r="F71" s="23"/>
      <c r="G71" s="23"/>
      <c r="H71" s="11"/>
      <c r="I71" s="24"/>
      <c r="J71" s="24"/>
      <c r="K71" s="24"/>
      <c r="L71" s="24"/>
      <c r="M71" s="23"/>
      <c r="N71" s="23"/>
      <c r="O71" s="18"/>
      <c r="P71" s="24"/>
      <c r="Q71" s="18"/>
      <c r="R71" s="11"/>
      <c r="S71" s="11"/>
      <c r="T71" s="11"/>
    </row>
    <row r="72" spans="1:20">
      <c r="A72" s="11"/>
      <c r="B72" s="11"/>
      <c r="C72" s="11"/>
      <c r="D72" s="11"/>
      <c r="E72" s="11"/>
      <c r="F72" s="23"/>
      <c r="G72" s="23"/>
      <c r="H72" s="11"/>
      <c r="I72" s="24"/>
      <c r="J72" s="24"/>
      <c r="K72" s="24"/>
      <c r="L72" s="24"/>
      <c r="M72" s="23"/>
      <c r="N72" s="23"/>
      <c r="O72" s="18"/>
      <c r="P72" s="24"/>
      <c r="Q72" s="18"/>
      <c r="R72" s="11"/>
      <c r="S72" s="11"/>
      <c r="T72" s="11"/>
    </row>
    <row r="73" spans="1:20">
      <c r="A73" s="11"/>
      <c r="B73" s="11"/>
      <c r="C73" s="11"/>
      <c r="D73" s="11"/>
      <c r="E73" s="11"/>
      <c r="F73" s="23"/>
      <c r="G73" s="23"/>
      <c r="H73" s="11"/>
      <c r="I73" s="24"/>
      <c r="J73" s="24"/>
      <c r="K73" s="24"/>
      <c r="L73" s="24"/>
      <c r="M73" s="23"/>
      <c r="N73" s="23"/>
      <c r="O73" s="18"/>
      <c r="P73" s="24"/>
      <c r="Q73" s="18"/>
      <c r="R73" s="11"/>
      <c r="S73" s="11"/>
      <c r="T73" s="11"/>
    </row>
    <row r="74" spans="1:20">
      <c r="A74" s="11"/>
      <c r="B74" s="11"/>
      <c r="C74" s="11"/>
      <c r="D74" s="11"/>
      <c r="E74" s="11"/>
      <c r="F74" s="23"/>
      <c r="G74" s="23"/>
      <c r="H74" s="11"/>
      <c r="I74" s="24"/>
      <c r="J74" s="24"/>
      <c r="K74" s="24"/>
      <c r="L74" s="24"/>
      <c r="M74" s="23"/>
      <c r="N74" s="23"/>
      <c r="O74" s="18"/>
      <c r="P74" s="24"/>
      <c r="Q74" s="18"/>
      <c r="R74" s="11"/>
      <c r="S74" s="11"/>
      <c r="T74" s="11"/>
    </row>
    <row r="75" spans="1:20">
      <c r="A75" s="11"/>
      <c r="B75" s="11"/>
      <c r="C75" s="11"/>
      <c r="D75" s="11"/>
      <c r="E75" s="11"/>
      <c r="F75" s="23"/>
      <c r="G75" s="23"/>
      <c r="H75" s="11"/>
      <c r="I75" s="24"/>
      <c r="J75" s="24"/>
      <c r="K75" s="24"/>
      <c r="L75" s="24"/>
      <c r="M75" s="23"/>
      <c r="N75" s="23"/>
      <c r="O75" s="18"/>
      <c r="P75" s="24"/>
      <c r="Q75" s="18"/>
      <c r="R75" s="11"/>
      <c r="S75" s="11"/>
      <c r="T75" s="11"/>
    </row>
    <row r="76" spans="1:20">
      <c r="A76" s="11"/>
      <c r="B76" s="11"/>
      <c r="C76" s="11"/>
      <c r="D76" s="11"/>
      <c r="E76" s="11"/>
      <c r="F76" s="23"/>
      <c r="G76" s="23"/>
      <c r="H76" s="11"/>
      <c r="I76" s="24"/>
      <c r="J76" s="24"/>
      <c r="K76" s="24"/>
      <c r="L76" s="24"/>
      <c r="M76" s="23"/>
      <c r="N76" s="23"/>
      <c r="O76" s="18"/>
      <c r="P76" s="24"/>
      <c r="Q76" s="18"/>
      <c r="R76" s="11"/>
      <c r="S76" s="11"/>
      <c r="T76" s="11"/>
    </row>
    <row r="77" spans="1:20">
      <c r="A77" s="11"/>
      <c r="B77" s="11"/>
      <c r="C77" s="11"/>
      <c r="D77" s="11"/>
      <c r="E77" s="11"/>
      <c r="F77" s="23"/>
      <c r="G77" s="23"/>
      <c r="H77" s="11"/>
      <c r="I77" s="24"/>
      <c r="J77" s="24"/>
      <c r="K77" s="24"/>
      <c r="L77" s="24"/>
      <c r="M77" s="23"/>
      <c r="N77" s="23"/>
      <c r="O77" s="18"/>
      <c r="P77" s="24"/>
      <c r="Q77" s="18"/>
      <c r="R77" s="11"/>
      <c r="S77" s="11"/>
      <c r="T77" s="11"/>
    </row>
    <row r="78" spans="1:20">
      <c r="A78" s="11"/>
      <c r="B78" s="11"/>
      <c r="C78" s="11"/>
      <c r="D78" s="11"/>
      <c r="E78" s="11"/>
      <c r="F78" s="23"/>
      <c r="G78" s="23"/>
      <c r="H78" s="11"/>
      <c r="I78" s="24"/>
      <c r="J78" s="24"/>
      <c r="K78" s="24"/>
      <c r="L78" s="24"/>
      <c r="M78" s="23"/>
      <c r="N78" s="23"/>
      <c r="O78" s="18"/>
      <c r="P78" s="24"/>
      <c r="Q78" s="18"/>
      <c r="R78" s="11"/>
      <c r="S78" s="11"/>
      <c r="T78" s="11"/>
    </row>
    <row r="79" spans="1:20">
      <c r="A79" s="11"/>
      <c r="B79" s="11"/>
      <c r="C79" s="11"/>
      <c r="D79" s="11"/>
      <c r="E79" s="11"/>
      <c r="F79" s="23"/>
      <c r="G79" s="23"/>
      <c r="H79" s="11"/>
      <c r="I79" s="24"/>
      <c r="J79" s="24"/>
      <c r="K79" s="24"/>
      <c r="L79" s="24"/>
      <c r="M79" s="23"/>
      <c r="N79" s="23"/>
      <c r="O79" s="18"/>
      <c r="P79" s="24"/>
      <c r="Q79" s="18"/>
      <c r="R79" s="11"/>
      <c r="S79" s="11"/>
      <c r="T79" s="11"/>
    </row>
    <row r="80" spans="1:20">
      <c r="A80" s="11"/>
      <c r="B80" s="11"/>
      <c r="C80" s="11"/>
      <c r="D80" s="11"/>
      <c r="E80" s="11"/>
      <c r="F80" s="23"/>
      <c r="G80" s="23"/>
      <c r="H80" s="11"/>
      <c r="I80" s="24"/>
      <c r="J80" s="24"/>
      <c r="K80" s="24"/>
      <c r="L80" s="24"/>
      <c r="M80" s="23"/>
      <c r="N80" s="23"/>
      <c r="O80" s="18"/>
      <c r="P80" s="24"/>
      <c r="Q80" s="18"/>
      <c r="R80" s="11"/>
      <c r="S80" s="11"/>
      <c r="T80" s="11"/>
    </row>
    <row r="81" spans="1:20">
      <c r="A81" s="11"/>
      <c r="B81" s="11"/>
      <c r="C81" s="11"/>
      <c r="D81" s="11"/>
      <c r="E81" s="11"/>
      <c r="F81" s="23"/>
      <c r="G81" s="23"/>
      <c r="H81" s="11"/>
      <c r="I81" s="24"/>
      <c r="J81" s="24"/>
      <c r="K81" s="24"/>
      <c r="L81" s="24"/>
      <c r="M81" s="23"/>
      <c r="N81" s="23"/>
      <c r="O81" s="18"/>
      <c r="P81" s="24"/>
      <c r="Q81" s="18"/>
      <c r="R81" s="11"/>
      <c r="S81" s="11"/>
      <c r="T81" s="11"/>
    </row>
    <row r="82" spans="1:20">
      <c r="A82" s="11"/>
      <c r="B82" s="11"/>
      <c r="C82" s="11"/>
      <c r="D82" s="11"/>
      <c r="E82" s="11"/>
      <c r="F82" s="23"/>
      <c r="G82" s="23"/>
      <c r="H82" s="11"/>
      <c r="I82" s="24"/>
      <c r="J82" s="24"/>
      <c r="K82" s="24"/>
      <c r="L82" s="24"/>
      <c r="M82" s="23"/>
      <c r="N82" s="23"/>
      <c r="O82" s="18"/>
      <c r="P82" s="24"/>
      <c r="Q82" s="18"/>
      <c r="R82" s="11"/>
      <c r="S82" s="11"/>
      <c r="T82" s="11"/>
    </row>
    <row r="83" spans="1:20">
      <c r="A83" s="11"/>
      <c r="B83" s="11"/>
      <c r="C83" s="11"/>
      <c r="D83" s="11"/>
      <c r="E83" s="11"/>
      <c r="F83" s="23"/>
      <c r="G83" s="23"/>
      <c r="H83" s="11"/>
      <c r="I83" s="24"/>
      <c r="J83" s="24"/>
      <c r="K83" s="24"/>
      <c r="L83" s="24"/>
      <c r="M83" s="23"/>
      <c r="N83" s="23"/>
      <c r="O83" s="18"/>
      <c r="P83" s="24"/>
      <c r="Q83" s="18"/>
      <c r="R83" s="11"/>
      <c r="S83" s="11"/>
      <c r="T83" s="11"/>
    </row>
    <row r="84" spans="1:20">
      <c r="A84" s="11"/>
      <c r="B84" s="11"/>
      <c r="C84" s="11"/>
      <c r="D84" s="11"/>
      <c r="E84" s="11"/>
      <c r="F84" s="23"/>
      <c r="G84" s="23"/>
      <c r="H84" s="11"/>
      <c r="I84" s="24"/>
      <c r="J84" s="24"/>
      <c r="K84" s="24"/>
      <c r="L84" s="24"/>
      <c r="M84" s="23"/>
      <c r="N84" s="23"/>
      <c r="O84" s="18"/>
      <c r="P84" s="24"/>
      <c r="Q84" s="18"/>
      <c r="R84" s="11"/>
      <c r="S84" s="11"/>
      <c r="T84" s="11"/>
    </row>
    <row r="85" spans="1:20">
      <c r="A85" s="11"/>
      <c r="B85" s="11"/>
      <c r="C85" s="11"/>
      <c r="D85" s="11"/>
      <c r="E85" s="11"/>
      <c r="F85" s="23"/>
      <c r="G85" s="23"/>
      <c r="H85" s="11"/>
      <c r="I85" s="24"/>
      <c r="J85" s="24"/>
      <c r="K85" s="24"/>
      <c r="L85" s="24"/>
      <c r="M85" s="23"/>
      <c r="N85" s="23"/>
      <c r="O85" s="18"/>
      <c r="P85" s="24"/>
      <c r="Q85" s="18"/>
      <c r="R85" s="11"/>
      <c r="S85" s="11"/>
      <c r="T85" s="11"/>
    </row>
    <row r="86" spans="1:20">
      <c r="A86" s="11"/>
      <c r="B86" s="11"/>
      <c r="C86" s="11"/>
      <c r="D86" s="11"/>
      <c r="E86" s="11"/>
      <c r="F86" s="23"/>
      <c r="G86" s="23"/>
      <c r="H86" s="11"/>
      <c r="I86" s="24"/>
      <c r="J86" s="24"/>
      <c r="K86" s="24"/>
      <c r="L86" s="24"/>
      <c r="M86" s="23"/>
      <c r="N86" s="23"/>
      <c r="O86" s="18"/>
      <c r="P86" s="24"/>
      <c r="Q86" s="18"/>
      <c r="R86" s="11"/>
      <c r="S86" s="11"/>
      <c r="T86" s="11"/>
    </row>
    <row r="87" spans="1:20">
      <c r="A87" s="11"/>
      <c r="B87" s="11"/>
      <c r="C87" s="11"/>
      <c r="D87" s="11"/>
      <c r="E87" s="11"/>
      <c r="F87" s="23"/>
      <c r="G87" s="23"/>
      <c r="H87" s="11"/>
      <c r="I87" s="24"/>
      <c r="J87" s="24"/>
      <c r="K87" s="24"/>
      <c r="L87" s="24"/>
      <c r="M87" s="23"/>
      <c r="N87" s="23"/>
      <c r="O87" s="18"/>
      <c r="P87" s="24"/>
      <c r="Q87" s="18"/>
      <c r="R87" s="11"/>
      <c r="S87" s="11"/>
      <c r="T87" s="11"/>
    </row>
    <row r="88" spans="1:20">
      <c r="A88" s="11"/>
      <c r="B88" s="11"/>
      <c r="C88" s="11"/>
      <c r="D88" s="11"/>
      <c r="E88" s="11"/>
      <c r="F88" s="23"/>
      <c r="G88" s="23"/>
      <c r="H88" s="11"/>
      <c r="I88" s="24"/>
      <c r="J88" s="24"/>
      <c r="K88" s="24"/>
      <c r="L88" s="24"/>
      <c r="M88" s="23"/>
      <c r="N88" s="23"/>
      <c r="O88" s="18"/>
      <c r="P88" s="24"/>
      <c r="Q88" s="18"/>
      <c r="R88" s="11"/>
      <c r="S88" s="11"/>
      <c r="T88" s="11"/>
    </row>
    <row r="89" spans="1:20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>
      <c r="A94" s="11"/>
      <c r="B94" s="11"/>
      <c r="C94" s="11"/>
      <c r="D94" s="11"/>
      <c r="E94" s="11"/>
      <c r="F94" s="23"/>
      <c r="G94" s="23"/>
      <c r="H94" s="11"/>
      <c r="I94" s="24"/>
      <c r="J94" s="24"/>
      <c r="K94" s="24"/>
      <c r="L94" s="24"/>
      <c r="M94" s="23"/>
      <c r="N94" s="23"/>
      <c r="O94" s="18"/>
      <c r="P94" s="24"/>
      <c r="Q94" s="18"/>
      <c r="R94" s="11"/>
      <c r="S94" s="11"/>
      <c r="T94" s="11"/>
    </row>
    <row r="95" spans="1:20">
      <c r="A95" s="11"/>
      <c r="B95" s="11"/>
      <c r="C95" s="11"/>
      <c r="D95" s="11"/>
      <c r="E95" s="11"/>
      <c r="F95" s="23"/>
      <c r="G95" s="23"/>
      <c r="H95" s="11"/>
      <c r="I95" s="24"/>
      <c r="J95" s="24"/>
      <c r="K95" s="24"/>
      <c r="L95" s="24"/>
      <c r="M95" s="23"/>
      <c r="N95" s="23"/>
      <c r="O95" s="18"/>
      <c r="P95" s="24"/>
      <c r="Q95" s="18"/>
      <c r="R95" s="11"/>
      <c r="S95" s="11"/>
      <c r="T95" s="11"/>
    </row>
    <row r="96" spans="1:20">
      <c r="A96" s="11"/>
      <c r="B96" s="11"/>
      <c r="C96" s="11"/>
      <c r="D96" s="11"/>
      <c r="E96" s="11"/>
      <c r="F96" s="23"/>
      <c r="G96" s="23"/>
      <c r="H96" s="11"/>
      <c r="I96" s="24"/>
      <c r="J96" s="24"/>
      <c r="K96" s="24"/>
      <c r="L96" s="24"/>
      <c r="M96" s="23"/>
      <c r="N96" s="23"/>
      <c r="O96" s="18"/>
      <c r="P96" s="24"/>
      <c r="Q96" s="18"/>
      <c r="R96" s="11"/>
      <c r="S96" s="11"/>
      <c r="T96" s="11"/>
    </row>
    <row r="97" spans="1:20">
      <c r="A97" s="11"/>
      <c r="B97" s="11"/>
      <c r="C97" s="11"/>
      <c r="D97" s="11"/>
      <c r="E97" s="11"/>
      <c r="F97" s="23"/>
      <c r="G97" s="23"/>
      <c r="H97" s="11"/>
      <c r="I97" s="24"/>
      <c r="J97" s="24"/>
      <c r="K97" s="24"/>
      <c r="L97" s="24"/>
      <c r="M97" s="23"/>
      <c r="N97" s="23"/>
      <c r="O97" s="18"/>
      <c r="P97" s="24"/>
      <c r="Q97" s="18"/>
      <c r="R97" s="11"/>
      <c r="S97" s="11"/>
      <c r="T97" s="11"/>
    </row>
    <row r="98" spans="1:20">
      <c r="A98" s="11"/>
      <c r="B98" s="11"/>
      <c r="C98" s="11"/>
      <c r="D98" s="11"/>
      <c r="E98" s="11"/>
      <c r="F98" s="23"/>
      <c r="G98" s="23"/>
      <c r="H98" s="11"/>
      <c r="I98" s="24"/>
      <c r="J98" s="24"/>
      <c r="K98" s="24"/>
      <c r="L98" s="24"/>
      <c r="M98" s="23"/>
      <c r="N98" s="23"/>
      <c r="O98" s="18"/>
      <c r="P98" s="24"/>
      <c r="Q98" s="18"/>
      <c r="R98" s="11"/>
      <c r="S98" s="11"/>
      <c r="T98" s="11"/>
    </row>
    <row r="99" spans="1:20">
      <c r="A99" s="11"/>
      <c r="B99" s="11"/>
      <c r="C99" s="11"/>
      <c r="D99" s="11"/>
      <c r="E99" s="11"/>
      <c r="F99" s="23"/>
      <c r="G99" s="23"/>
      <c r="H99" s="11"/>
      <c r="I99" s="24"/>
      <c r="J99" s="24"/>
      <c r="K99" s="24"/>
      <c r="L99" s="24"/>
      <c r="M99" s="23"/>
      <c r="N99" s="23"/>
      <c r="O99" s="18"/>
      <c r="P99" s="24"/>
      <c r="Q99" s="18"/>
      <c r="R99" s="11"/>
      <c r="S99" s="11"/>
      <c r="T99" s="11"/>
    </row>
    <row r="100" spans="1:20">
      <c r="A100" s="11"/>
      <c r="B100" s="11"/>
      <c r="C100" s="11"/>
      <c r="D100" s="11"/>
      <c r="E100" s="11"/>
      <c r="F100" s="23"/>
      <c r="G100" s="23"/>
      <c r="H100" s="11"/>
      <c r="I100" s="24"/>
      <c r="J100" s="24"/>
      <c r="K100" s="24"/>
      <c r="L100" s="24"/>
      <c r="M100" s="23"/>
      <c r="N100" s="23"/>
      <c r="O100" s="18"/>
      <c r="P100" s="24"/>
      <c r="Q100" s="18"/>
      <c r="R100" s="11"/>
      <c r="S100" s="11"/>
      <c r="T100" s="11"/>
    </row>
    <row r="101" spans="1:20">
      <c r="A101" s="11"/>
      <c r="B101" s="11"/>
      <c r="C101" s="11"/>
      <c r="D101" s="11"/>
      <c r="E101" s="11"/>
      <c r="F101" s="23"/>
      <c r="G101" s="23"/>
      <c r="H101" s="11"/>
      <c r="I101" s="24"/>
      <c r="J101" s="24"/>
      <c r="K101" s="24"/>
      <c r="L101" s="24"/>
      <c r="M101" s="23"/>
      <c r="N101" s="23"/>
      <c r="O101" s="18"/>
      <c r="P101" s="24"/>
      <c r="Q101" s="18"/>
      <c r="R101" s="11"/>
      <c r="S101" s="11"/>
      <c r="T101" s="11"/>
    </row>
    <row r="102" spans="1:20">
      <c r="A102" s="11"/>
      <c r="B102" s="11"/>
      <c r="C102" s="11"/>
      <c r="D102" s="11"/>
      <c r="E102" s="11"/>
      <c r="F102" s="23"/>
      <c r="G102" s="23"/>
      <c r="H102" s="11"/>
      <c r="I102" s="24"/>
      <c r="J102" s="24"/>
      <c r="K102" s="24"/>
      <c r="L102" s="24"/>
      <c r="M102" s="23"/>
      <c r="N102" s="23"/>
      <c r="O102" s="18"/>
      <c r="P102" s="24"/>
      <c r="Q102" s="18"/>
      <c r="R102" s="11"/>
      <c r="S102" s="11"/>
      <c r="T102" s="11"/>
    </row>
    <row r="103" spans="1:20">
      <c r="A103" s="11"/>
      <c r="B103" s="11"/>
      <c r="C103" s="11"/>
      <c r="D103" s="11"/>
      <c r="E103" s="11"/>
      <c r="F103" s="23"/>
      <c r="G103" s="23"/>
      <c r="H103" s="11"/>
      <c r="I103" s="24"/>
      <c r="J103" s="24"/>
      <c r="K103" s="24"/>
      <c r="L103" s="24"/>
      <c r="M103" s="23"/>
      <c r="N103" s="23"/>
      <c r="O103" s="18"/>
      <c r="P103" s="24"/>
      <c r="Q103" s="18"/>
      <c r="R103" s="11"/>
      <c r="S103" s="11"/>
      <c r="T103" s="11"/>
    </row>
    <row r="104" spans="1:20">
      <c r="A104" s="11"/>
      <c r="B104" s="11"/>
      <c r="C104" s="11"/>
      <c r="D104" s="11"/>
      <c r="E104" s="11"/>
      <c r="F104" s="23"/>
      <c r="G104" s="23"/>
      <c r="H104" s="11"/>
      <c r="I104" s="24"/>
      <c r="J104" s="24"/>
      <c r="K104" s="24"/>
      <c r="L104" s="24"/>
      <c r="M104" s="23"/>
      <c r="N104" s="23"/>
      <c r="O104" s="18"/>
      <c r="P104" s="24"/>
      <c r="Q104" s="18"/>
      <c r="R104" s="11"/>
      <c r="S104" s="11"/>
      <c r="T104" s="11"/>
    </row>
    <row r="105" spans="1:20">
      <c r="A105" s="11"/>
      <c r="B105" s="11"/>
      <c r="C105" s="11"/>
      <c r="D105" s="11"/>
      <c r="E105" s="11"/>
      <c r="F105" s="23"/>
      <c r="G105" s="23"/>
      <c r="H105" s="11"/>
      <c r="I105" s="24"/>
      <c r="J105" s="24"/>
      <c r="K105" s="24"/>
      <c r="L105" s="24"/>
      <c r="M105" s="23"/>
      <c r="N105" s="23"/>
      <c r="O105" s="18"/>
      <c r="P105" s="24"/>
      <c r="Q105" s="18"/>
      <c r="R105" s="11"/>
      <c r="S105" s="11"/>
      <c r="T105" s="11"/>
    </row>
    <row r="106" spans="1:20">
      <c r="A106" s="11"/>
      <c r="B106" s="11"/>
      <c r="C106" s="11"/>
      <c r="D106" s="11"/>
      <c r="E106" s="11"/>
      <c r="F106" s="23"/>
      <c r="G106" s="23"/>
      <c r="H106" s="11"/>
      <c r="I106" s="24"/>
      <c r="J106" s="24"/>
      <c r="K106" s="24"/>
      <c r="L106" s="24"/>
      <c r="M106" s="23"/>
      <c r="N106" s="23"/>
      <c r="O106" s="18"/>
      <c r="P106" s="24"/>
      <c r="Q106" s="18"/>
      <c r="R106" s="11"/>
      <c r="S106" s="11"/>
      <c r="T106" s="11"/>
    </row>
    <row r="107" spans="1:20">
      <c r="A107" s="11"/>
      <c r="B107" s="11"/>
      <c r="C107" s="11"/>
      <c r="D107" s="11"/>
      <c r="E107" s="11"/>
      <c r="F107" s="23"/>
      <c r="G107" s="23"/>
      <c r="H107" s="11"/>
      <c r="I107" s="24"/>
      <c r="J107" s="24"/>
      <c r="K107" s="24"/>
      <c r="L107" s="24"/>
      <c r="M107" s="23"/>
      <c r="N107" s="23"/>
      <c r="O107" s="18"/>
      <c r="P107" s="24"/>
      <c r="Q107" s="18"/>
      <c r="R107" s="11"/>
      <c r="S107" s="11"/>
      <c r="T107" s="11"/>
    </row>
    <row r="108" spans="1:20">
      <c r="A108" s="11"/>
      <c r="B108" s="11"/>
      <c r="C108" s="11"/>
      <c r="D108" s="11"/>
      <c r="E108" s="11"/>
      <c r="F108" s="23"/>
      <c r="G108" s="23"/>
      <c r="H108" s="11"/>
      <c r="I108" s="24"/>
      <c r="J108" s="24"/>
      <c r="K108" s="24"/>
      <c r="L108" s="24"/>
      <c r="M108" s="23"/>
      <c r="N108" s="23"/>
      <c r="O108" s="18"/>
      <c r="P108" s="24"/>
      <c r="Q108" s="18"/>
      <c r="R108" s="11"/>
      <c r="S108" s="11"/>
      <c r="T108" s="11"/>
    </row>
    <row r="109" spans="1:20">
      <c r="A109" s="11"/>
      <c r="B109" s="11"/>
      <c r="C109" s="11"/>
      <c r="D109" s="11"/>
      <c r="E109" s="11"/>
      <c r="F109" s="23"/>
      <c r="G109" s="23"/>
      <c r="H109" s="11"/>
      <c r="I109" s="24"/>
      <c r="J109" s="24"/>
      <c r="K109" s="24"/>
      <c r="L109" s="24"/>
      <c r="M109" s="23"/>
      <c r="N109" s="23"/>
      <c r="O109" s="18"/>
      <c r="P109" s="24"/>
      <c r="Q109" s="18"/>
      <c r="R109" s="11"/>
      <c r="S109" s="11"/>
      <c r="T109" s="11"/>
    </row>
    <row r="110" spans="1:20">
      <c r="A110" s="11"/>
      <c r="B110" s="11"/>
      <c r="C110" s="11"/>
      <c r="D110" s="11"/>
      <c r="E110" s="11"/>
      <c r="F110" s="23"/>
      <c r="G110" s="23"/>
      <c r="H110" s="11"/>
      <c r="I110" s="24"/>
      <c r="J110" s="24"/>
      <c r="K110" s="24"/>
      <c r="L110" s="24"/>
      <c r="M110" s="23"/>
      <c r="N110" s="23"/>
      <c r="O110" s="18"/>
      <c r="P110" s="24"/>
      <c r="Q110" s="18"/>
      <c r="R110" s="11"/>
      <c r="S110" s="11"/>
      <c r="T110" s="11"/>
    </row>
    <row r="111" spans="1:20">
      <c r="A111" s="11"/>
      <c r="B111" s="11"/>
      <c r="C111" s="11"/>
      <c r="D111" s="11"/>
      <c r="E111" s="11"/>
      <c r="F111" s="23"/>
      <c r="G111" s="23"/>
      <c r="H111" s="11"/>
      <c r="I111" s="24"/>
      <c r="J111" s="24"/>
      <c r="K111" s="24"/>
      <c r="L111" s="24"/>
      <c r="M111" s="23"/>
      <c r="N111" s="23"/>
      <c r="O111" s="18"/>
      <c r="P111" s="24"/>
      <c r="Q111" s="18"/>
      <c r="R111" s="11"/>
      <c r="S111" s="11"/>
      <c r="T111" s="11"/>
    </row>
    <row r="112" spans="1:20">
      <c r="A112" s="11"/>
      <c r="B112" s="11"/>
      <c r="C112" s="11"/>
      <c r="D112" s="11"/>
      <c r="E112" s="11"/>
      <c r="F112" s="23"/>
      <c r="G112" s="23"/>
      <c r="H112" s="11"/>
      <c r="I112" s="24"/>
      <c r="J112" s="24"/>
      <c r="K112" s="24"/>
      <c r="L112" s="24"/>
      <c r="M112" s="23"/>
      <c r="N112" s="23"/>
      <c r="O112" s="18"/>
      <c r="P112" s="24"/>
      <c r="Q112" s="18"/>
      <c r="R112" s="11"/>
      <c r="S112" s="11"/>
      <c r="T112" s="11"/>
    </row>
    <row r="113" spans="1:20">
      <c r="A113" s="11"/>
      <c r="B113" s="11"/>
      <c r="C113" s="11"/>
      <c r="D113" s="11"/>
      <c r="E113" s="11"/>
      <c r="F113" s="23"/>
      <c r="G113" s="23"/>
      <c r="H113" s="11"/>
      <c r="I113" s="24"/>
      <c r="J113" s="24"/>
      <c r="K113" s="24"/>
      <c r="L113" s="24"/>
      <c r="M113" s="23"/>
      <c r="N113" s="23"/>
      <c r="O113" s="18"/>
      <c r="P113" s="24"/>
      <c r="Q113" s="18"/>
      <c r="R113" s="11"/>
      <c r="S113" s="11"/>
      <c r="T113" s="11"/>
    </row>
    <row r="114" spans="1:20">
      <c r="A114" s="11"/>
      <c r="B114" s="11"/>
      <c r="C114" s="11"/>
      <c r="D114" s="11"/>
      <c r="E114" s="11"/>
      <c r="F114" s="23"/>
      <c r="G114" s="23"/>
      <c r="H114" s="11"/>
      <c r="I114" s="24"/>
      <c r="J114" s="24"/>
      <c r="K114" s="24"/>
      <c r="L114" s="24"/>
      <c r="M114" s="23"/>
      <c r="N114" s="23"/>
      <c r="O114" s="18"/>
      <c r="P114" s="24"/>
      <c r="Q114" s="18"/>
      <c r="R114" s="11"/>
      <c r="S114" s="11"/>
      <c r="T114" s="11"/>
    </row>
    <row r="115" spans="1:20">
      <c r="A115" s="11"/>
      <c r="B115" s="11"/>
      <c r="C115" s="11"/>
      <c r="D115" s="11"/>
      <c r="E115" s="11"/>
      <c r="F115" s="23"/>
      <c r="G115" s="23"/>
      <c r="H115" s="11"/>
      <c r="I115" s="24"/>
      <c r="J115" s="24"/>
      <c r="K115" s="24"/>
      <c r="L115" s="24"/>
      <c r="M115" s="23"/>
      <c r="N115" s="23"/>
      <c r="O115" s="18"/>
      <c r="P115" s="24"/>
      <c r="Q115" s="18"/>
      <c r="R115" s="11"/>
      <c r="S115" s="11"/>
      <c r="T115" s="11"/>
    </row>
    <row r="116" spans="1:20">
      <c r="A116" s="11"/>
      <c r="B116" s="11"/>
      <c r="C116" s="11"/>
      <c r="D116" s="11"/>
      <c r="E116" s="11"/>
      <c r="F116" s="23"/>
      <c r="G116" s="23"/>
      <c r="H116" s="11"/>
      <c r="I116" s="24"/>
      <c r="J116" s="24"/>
      <c r="K116" s="24"/>
      <c r="L116" s="24"/>
      <c r="M116" s="23"/>
      <c r="N116" s="23"/>
      <c r="O116" s="18"/>
      <c r="P116" s="24"/>
      <c r="Q116" s="18"/>
      <c r="R116" s="11"/>
      <c r="S116" s="11"/>
      <c r="T116" s="11"/>
    </row>
    <row r="117" spans="1:20">
      <c r="A117" s="11"/>
      <c r="B117" s="11"/>
      <c r="C117" s="11"/>
      <c r="D117" s="11"/>
      <c r="E117" s="11"/>
      <c r="F117" s="23"/>
      <c r="G117" s="23"/>
      <c r="H117" s="11"/>
      <c r="I117" s="24"/>
      <c r="J117" s="24"/>
      <c r="K117" s="24"/>
      <c r="L117" s="24"/>
      <c r="M117" s="23"/>
      <c r="N117" s="23"/>
      <c r="O117" s="18"/>
      <c r="P117" s="24"/>
      <c r="Q117" s="18"/>
      <c r="R117" s="11"/>
      <c r="S117" s="11"/>
      <c r="T117" s="11"/>
    </row>
    <row r="118" spans="1:20">
      <c r="A118" s="11"/>
      <c r="B118" s="11"/>
      <c r="C118" s="11"/>
      <c r="D118" s="11"/>
      <c r="E118" s="11"/>
      <c r="F118" s="23"/>
      <c r="G118" s="23"/>
      <c r="H118" s="11"/>
      <c r="I118" s="24"/>
      <c r="J118" s="24"/>
      <c r="K118" s="24"/>
      <c r="L118" s="24"/>
      <c r="M118" s="23"/>
      <c r="N118" s="23"/>
      <c r="O118" s="18"/>
      <c r="P118" s="24"/>
      <c r="Q118" s="18"/>
      <c r="R118" s="11"/>
      <c r="S118" s="11"/>
      <c r="T118" s="11"/>
    </row>
    <row r="119" spans="1:20">
      <c r="A119" s="11"/>
      <c r="B119" s="11"/>
      <c r="C119" s="11"/>
      <c r="D119" s="11"/>
      <c r="E119" s="11"/>
      <c r="F119" s="23"/>
      <c r="G119" s="23"/>
      <c r="H119" s="11"/>
      <c r="I119" s="24"/>
      <c r="J119" s="24"/>
      <c r="K119" s="24"/>
      <c r="L119" s="24"/>
      <c r="M119" s="23"/>
      <c r="N119" s="23"/>
      <c r="O119" s="18"/>
      <c r="P119" s="24"/>
      <c r="Q119" s="18"/>
      <c r="R119" s="11"/>
      <c r="S119" s="11"/>
      <c r="T119" s="11"/>
    </row>
    <row r="120" spans="1:20">
      <c r="A120" s="11"/>
      <c r="B120" s="11"/>
      <c r="C120" s="11"/>
      <c r="D120" s="11"/>
      <c r="E120" s="11"/>
      <c r="F120" s="23"/>
      <c r="G120" s="23"/>
      <c r="H120" s="11"/>
      <c r="I120" s="24"/>
      <c r="J120" s="24"/>
      <c r="K120" s="24"/>
      <c r="L120" s="24"/>
      <c r="M120" s="23"/>
      <c r="N120" s="23"/>
      <c r="O120" s="18"/>
      <c r="P120" s="24"/>
      <c r="Q120" s="18"/>
      <c r="R120" s="11"/>
      <c r="S120" s="11"/>
      <c r="T120" s="11"/>
    </row>
    <row r="121" spans="1:20">
      <c r="A121" s="11"/>
      <c r="B121" s="11"/>
      <c r="C121" s="11"/>
      <c r="D121" s="11"/>
      <c r="E121" s="11"/>
      <c r="F121" s="23"/>
      <c r="G121" s="23"/>
      <c r="H121" s="11"/>
      <c r="I121" s="24"/>
      <c r="J121" s="24"/>
      <c r="K121" s="24"/>
      <c r="L121" s="24"/>
      <c r="M121" s="23"/>
      <c r="N121" s="23"/>
      <c r="O121" s="18"/>
      <c r="P121" s="24"/>
      <c r="Q121" s="18"/>
      <c r="R121" s="11"/>
      <c r="S121" s="11"/>
      <c r="T121" s="11"/>
    </row>
    <row r="122" spans="1:20">
      <c r="A122" s="11"/>
      <c r="B122" s="11"/>
      <c r="C122" s="11"/>
      <c r="D122" s="11"/>
      <c r="E122" s="11"/>
      <c r="F122" s="23"/>
      <c r="G122" s="23"/>
      <c r="H122" s="11"/>
      <c r="I122" s="24"/>
      <c r="J122" s="24"/>
      <c r="K122" s="24"/>
      <c r="L122" s="24"/>
      <c r="M122" s="23"/>
      <c r="N122" s="23"/>
      <c r="O122" s="18"/>
      <c r="P122" s="24"/>
      <c r="Q122" s="18"/>
      <c r="R122" s="11"/>
      <c r="S122" s="11"/>
      <c r="T122" s="11"/>
    </row>
    <row r="123" spans="1:20">
      <c r="A123" s="11"/>
      <c r="B123" s="11"/>
      <c r="C123" s="11"/>
      <c r="D123" s="11"/>
      <c r="E123" s="11"/>
      <c r="F123" s="23"/>
      <c r="G123" s="23"/>
      <c r="H123" s="11"/>
      <c r="I123" s="24"/>
      <c r="J123" s="24"/>
      <c r="K123" s="24"/>
      <c r="L123" s="24"/>
      <c r="M123" s="23"/>
      <c r="N123" s="23"/>
      <c r="O123" s="18"/>
      <c r="P123" s="24"/>
      <c r="Q123" s="18"/>
      <c r="R123" s="3"/>
      <c r="S123" s="3"/>
      <c r="T123" s="3"/>
    </row>
    <row r="124" spans="1:20">
      <c r="A124" s="11"/>
      <c r="B124" s="11"/>
      <c r="C124" s="11"/>
      <c r="D124" s="11"/>
      <c r="E124" s="11"/>
      <c r="F124" s="23"/>
      <c r="G124" s="23"/>
      <c r="H124" s="11"/>
      <c r="I124" s="24"/>
      <c r="J124" s="24"/>
      <c r="K124" s="24"/>
      <c r="L124" s="24"/>
      <c r="M124" s="23"/>
      <c r="N124" s="23"/>
      <c r="O124" s="18"/>
      <c r="P124" s="24"/>
      <c r="Q124" s="18"/>
      <c r="R124" s="3"/>
      <c r="S124" s="3"/>
      <c r="T124" s="3"/>
    </row>
    <row r="125" spans="1:20">
      <c r="A125" s="11"/>
      <c r="B125" s="11"/>
      <c r="C125" s="11"/>
      <c r="D125" s="11"/>
      <c r="E125" s="11"/>
      <c r="F125" s="23"/>
      <c r="G125" s="23"/>
      <c r="H125" s="11"/>
      <c r="I125" s="24"/>
      <c r="J125" s="24"/>
      <c r="K125" s="24"/>
      <c r="L125" s="24"/>
      <c r="M125" s="23"/>
      <c r="N125" s="23"/>
      <c r="O125" s="18"/>
      <c r="P125" s="24"/>
      <c r="Q125" s="18"/>
      <c r="R125" s="3"/>
      <c r="S125" s="3"/>
      <c r="T125" s="3"/>
    </row>
    <row r="126" spans="1:20">
      <c r="A126" s="11"/>
      <c r="B126" s="11"/>
      <c r="C126" s="11"/>
      <c r="D126" s="11"/>
      <c r="E126" s="11"/>
      <c r="F126" s="23"/>
      <c r="G126" s="23"/>
      <c r="H126" s="11"/>
      <c r="I126" s="24"/>
      <c r="J126" s="24"/>
      <c r="K126" s="24"/>
      <c r="L126" s="24"/>
      <c r="M126" s="23"/>
      <c r="N126" s="23"/>
      <c r="O126" s="18"/>
      <c r="P126" s="24"/>
      <c r="Q126" s="18"/>
      <c r="R126" s="3"/>
      <c r="S126" s="3"/>
      <c r="T126" s="3"/>
    </row>
    <row r="127" spans="1:20">
      <c r="A127" s="11"/>
      <c r="B127" s="11"/>
      <c r="C127" s="11"/>
      <c r="D127" s="11"/>
      <c r="E127" s="11"/>
      <c r="F127" s="23"/>
      <c r="G127" s="23"/>
      <c r="H127" s="11"/>
      <c r="I127" s="24"/>
      <c r="J127" s="24"/>
      <c r="K127" s="24"/>
      <c r="L127" s="24"/>
      <c r="M127" s="23"/>
      <c r="N127" s="23"/>
      <c r="O127" s="18"/>
      <c r="P127" s="24"/>
      <c r="Q127" s="18"/>
      <c r="R127" s="3"/>
      <c r="S127" s="3"/>
      <c r="T127" s="3"/>
    </row>
  </sheetData>
  <mergeCells count="1">
    <mergeCell ref="I5:K5"/>
  </mergeCells>
  <phoneticPr fontId="0" type="noConversion"/>
  <hyperlinks>
    <hyperlink ref="C16" r:id="rId1"/>
    <hyperlink ref="I5" r:id="rId2"/>
  </hyperlinks>
  <pageMargins left="0.5" right="0.5" top="0.5" bottom="0.5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A</vt:lpstr>
      <vt:lpstr>EEE</vt:lpstr>
      <vt:lpstr>FFF</vt:lpstr>
      <vt:lpstr>GGG</vt:lpstr>
      <vt:lpstr>GR</vt:lpstr>
      <vt:lpstr>HHH</vt:lpstr>
      <vt:lpstr>III</vt:lpstr>
      <vt:lpstr>JJJ</vt:lpstr>
      <vt:lpstr>ND_DN</vt:lpstr>
      <vt:lpstr>PHID</vt:lpstr>
      <vt:lpstr>PHIN</vt:lpstr>
      <vt:lpstr>A!Print_Area</vt:lpstr>
      <vt:lpstr>A!Print_Area_MI</vt:lpstr>
      <vt:lpstr>QQQ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2010-08-15T16:21:48Z</dcterms:created>
  <dcterms:modified xsi:type="dcterms:W3CDTF">2018-10-01T17:46:28Z</dcterms:modified>
</cp:coreProperties>
</file>